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Relationship Type="http://schemas.openxmlformats.org/package/2006/relationships/digital-signature/origin" Target="/package/services/digital-signature/origin.psdsor" Id="R58cfd4a783d041c8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20490" windowHeight="7545" firstSheet="1" activeTab="1"/>
  </bookViews>
  <sheets>
    <sheet name="DMCT_kh19bs_luu" sheetId="1" state="hidden" r:id="rId1"/>
    <sheet name="TXBM_KH20BS" sheetId="9" r:id="rId2"/>
  </sheets>
  <externalReferences>
    <externalReference r:id="rId3"/>
  </externalReferences>
  <definedNames>
    <definedName name="__cao1" localSheetId="1">#REF!</definedName>
    <definedName name="__cao1">#REF!</definedName>
    <definedName name="__cao2" localSheetId="1">#REF!</definedName>
    <definedName name="__cao2">#REF!</definedName>
    <definedName name="__cao3" localSheetId="1">#REF!</definedName>
    <definedName name="__cao3">#REF!</definedName>
    <definedName name="__cao4" localSheetId="1">#REF!</definedName>
    <definedName name="__cao4">#REF!</definedName>
    <definedName name="__cao5" localSheetId="1">#REF!</definedName>
    <definedName name="__cao5">#REF!</definedName>
    <definedName name="__cao6" localSheetId="1">#REF!</definedName>
    <definedName name="__cao6">#REF!</definedName>
    <definedName name="__dai1" localSheetId="1">#REF!</definedName>
    <definedName name="__dai1">#REF!</definedName>
    <definedName name="__dai2" localSheetId="1">#REF!</definedName>
    <definedName name="__dai2">#REF!</definedName>
    <definedName name="__dai3" localSheetId="1">#REF!</definedName>
    <definedName name="__dai3">#REF!</definedName>
    <definedName name="__dai4" localSheetId="1">#REF!</definedName>
    <definedName name="__dai4">#REF!</definedName>
    <definedName name="__dai5" localSheetId="1">#REF!</definedName>
    <definedName name="__dai5">#REF!</definedName>
    <definedName name="__dai6" localSheetId="1">#REF!</definedName>
    <definedName name="__dai6">#REF!</definedName>
    <definedName name="__dan1" localSheetId="1">#REF!</definedName>
    <definedName name="__dan1">#REF!</definedName>
    <definedName name="__dan2" localSheetId="1">#REF!</definedName>
    <definedName name="__dan2">#REF!</definedName>
    <definedName name="__phi10" localSheetId="1">#REF!</definedName>
    <definedName name="__phi10">#REF!</definedName>
    <definedName name="__phi12" localSheetId="1">#REF!</definedName>
    <definedName name="__phi12">#REF!</definedName>
    <definedName name="__phi14" localSheetId="1">#REF!</definedName>
    <definedName name="__phi14">#REF!</definedName>
    <definedName name="__phi16" localSheetId="1">#REF!</definedName>
    <definedName name="__phi16">#REF!</definedName>
    <definedName name="__phi18" localSheetId="1">#REF!</definedName>
    <definedName name="__phi18">#REF!</definedName>
    <definedName name="__phi20" localSheetId="1">#REF!</definedName>
    <definedName name="__phi20">#REF!</definedName>
    <definedName name="__phi22" localSheetId="1">#REF!</definedName>
    <definedName name="__phi22">#REF!</definedName>
    <definedName name="__phi25" localSheetId="1">#REF!</definedName>
    <definedName name="__phi25">#REF!</definedName>
    <definedName name="__phi28" localSheetId="1">#REF!</definedName>
    <definedName name="__phi28">#REF!</definedName>
    <definedName name="__phi6" localSheetId="1">#REF!</definedName>
    <definedName name="__phi6">#REF!</definedName>
    <definedName name="__phi8" localSheetId="1">#REF!</definedName>
    <definedName name="__phi8">#REF!</definedName>
    <definedName name="__slg1" localSheetId="1">#REF!</definedName>
    <definedName name="__slg1">#REF!</definedName>
    <definedName name="__slg2" localSheetId="1">#REF!</definedName>
    <definedName name="__slg2">#REF!</definedName>
    <definedName name="__slg3" localSheetId="1">#REF!</definedName>
    <definedName name="__slg3">#REF!</definedName>
    <definedName name="__slg4" localSheetId="1">#REF!</definedName>
    <definedName name="__slg4">#REF!</definedName>
    <definedName name="__slg5" localSheetId="1">#REF!</definedName>
    <definedName name="__slg5">#REF!</definedName>
    <definedName name="__slg6" localSheetId="1">#REF!</definedName>
    <definedName name="__slg6">#REF!</definedName>
    <definedName name="_A100000" localSheetId="1">[1]DMCT2017!#REF!</definedName>
    <definedName name="_A100000">[1]DMCT2017!#REF!</definedName>
    <definedName name="_cao1" localSheetId="1">#REF!</definedName>
    <definedName name="_cao1">#REF!</definedName>
    <definedName name="_cao2" localSheetId="1">#REF!</definedName>
    <definedName name="_cao2">#REF!</definedName>
    <definedName name="_cao3" localSheetId="1">#REF!</definedName>
    <definedName name="_cao3">#REF!</definedName>
    <definedName name="_cao4" localSheetId="1">#REF!</definedName>
    <definedName name="_cao4">#REF!</definedName>
    <definedName name="_cao5" localSheetId="1">#REF!</definedName>
    <definedName name="_cao5">#REF!</definedName>
    <definedName name="_cao6" localSheetId="1">#REF!</definedName>
    <definedName name="_cao6">#REF!</definedName>
    <definedName name="_dai1" localSheetId="1">#REF!</definedName>
    <definedName name="_dai1">#REF!</definedName>
    <definedName name="_dai2" localSheetId="1">#REF!</definedName>
    <definedName name="_dai2">#REF!</definedName>
    <definedName name="_dai3" localSheetId="1">#REF!</definedName>
    <definedName name="_dai3">#REF!</definedName>
    <definedName name="_dai4" localSheetId="1">#REF!</definedName>
    <definedName name="_dai4">#REF!</definedName>
    <definedName name="_dai5" localSheetId="1">#REF!</definedName>
    <definedName name="_dai5">#REF!</definedName>
    <definedName name="_dai6" localSheetId="1">#REF!</definedName>
    <definedName name="_dai6">#REF!</definedName>
    <definedName name="_dan1" localSheetId="1">#REF!</definedName>
    <definedName name="_dan1">#REF!</definedName>
    <definedName name="_dan2" localSheetId="1">#REF!</definedName>
    <definedName name="_dan2">#REF!</definedName>
    <definedName name="_Fill" localSheetId="1" hidden="1">#REF!</definedName>
    <definedName name="_Fill" hidden="1">#REF!</definedName>
    <definedName name="_xlnm._FilterDatabase" localSheetId="0" hidden="1">DMCT_kh19bs_luu!$A$8:$AD$80</definedName>
    <definedName name="_xlnm._FilterDatabase" localSheetId="1" hidden="1">TXBM_KH20BS!$A$8:$T$26</definedName>
    <definedName name="_phi10" localSheetId="1">#REF!</definedName>
    <definedName name="_phi10">#REF!</definedName>
    <definedName name="_phi12" localSheetId="1">#REF!</definedName>
    <definedName name="_phi12">#REF!</definedName>
    <definedName name="_phi14" localSheetId="1">#REF!</definedName>
    <definedName name="_phi14">#REF!</definedName>
    <definedName name="_phi16" localSheetId="1">#REF!</definedName>
    <definedName name="_phi16">#REF!</definedName>
    <definedName name="_phi18" localSheetId="1">#REF!</definedName>
    <definedName name="_phi18">#REF!</definedName>
    <definedName name="_phi20" localSheetId="1">#REF!</definedName>
    <definedName name="_phi20">#REF!</definedName>
    <definedName name="_phi22" localSheetId="1">#REF!</definedName>
    <definedName name="_phi22">#REF!</definedName>
    <definedName name="_phi25" localSheetId="1">#REF!</definedName>
    <definedName name="_phi25">#REF!</definedName>
    <definedName name="_phi28" localSheetId="1">#REF!</definedName>
    <definedName name="_phi28">#REF!</definedName>
    <definedName name="_phi6" localSheetId="1">#REF!</definedName>
    <definedName name="_phi6">#REF!</definedName>
    <definedName name="_phi8" localSheetId="1">#REF!</definedName>
    <definedName name="_phi8">#REF!</definedName>
    <definedName name="_slg1" localSheetId="1">#REF!</definedName>
    <definedName name="_slg1">#REF!</definedName>
    <definedName name="_slg2" localSheetId="1">#REF!</definedName>
    <definedName name="_slg2">#REF!</definedName>
    <definedName name="_slg3" localSheetId="1">#REF!</definedName>
    <definedName name="_slg3">#REF!</definedName>
    <definedName name="_slg4" localSheetId="1">#REF!</definedName>
    <definedName name="_slg4">#REF!</definedName>
    <definedName name="_slg5" localSheetId="1">#REF!</definedName>
    <definedName name="_slg5">#REF!</definedName>
    <definedName name="_slg6" localSheetId="1">#REF!</definedName>
    <definedName name="_slg6">#REF!</definedName>
    <definedName name="bangchu" localSheetId="1">#REF!</definedName>
    <definedName name="bangchu">#REF!</definedName>
    <definedName name="bengam" localSheetId="1">#REF!</definedName>
    <definedName name="bengam">#REF!</definedName>
    <definedName name="benuoc" localSheetId="1">#REF!</definedName>
    <definedName name="benuoc">#REF!</definedName>
    <definedName name="cao" localSheetId="1">#REF!</definedName>
    <definedName name="cao">#REF!</definedName>
    <definedName name="coc" localSheetId="1">#REF!</definedName>
    <definedName name="coc">#REF!</definedName>
    <definedName name="cocbtct" localSheetId="1">#REF!</definedName>
    <definedName name="cocbtct">#REF!</definedName>
    <definedName name="cocot" localSheetId="1">#REF!</definedName>
    <definedName name="cocot">#REF!</definedName>
    <definedName name="cocott" localSheetId="1">#REF!</definedName>
    <definedName name="cocott">#REF!</definedName>
    <definedName name="comong" localSheetId="1">#REF!</definedName>
    <definedName name="comong">#REF!</definedName>
    <definedName name="congbengam" localSheetId="1">#REF!</definedName>
    <definedName name="congbengam">#REF!</definedName>
    <definedName name="congbenuoc" localSheetId="1">#REF!</definedName>
    <definedName name="congbenuoc">#REF!</definedName>
    <definedName name="congcoc" localSheetId="1">#REF!</definedName>
    <definedName name="congcoc">#REF!</definedName>
    <definedName name="congcocot" localSheetId="1">#REF!</definedName>
    <definedName name="congcocot">#REF!</definedName>
    <definedName name="congcocott" localSheetId="1">#REF!</definedName>
    <definedName name="congcocott">#REF!</definedName>
    <definedName name="congcomong" localSheetId="1">#REF!</definedName>
    <definedName name="congcomong">#REF!</definedName>
    <definedName name="congcottron" localSheetId="1">#REF!</definedName>
    <definedName name="congcottron">#REF!</definedName>
    <definedName name="congcotvuong" localSheetId="1">#REF!</definedName>
    <definedName name="congcotvuong">#REF!</definedName>
    <definedName name="congdam" localSheetId="1">#REF!</definedName>
    <definedName name="congdam">#REF!</definedName>
    <definedName name="congdan1" localSheetId="1">#REF!</definedName>
    <definedName name="congdan1">#REF!</definedName>
    <definedName name="congdan2" localSheetId="1">#REF!</definedName>
    <definedName name="congdan2">#REF!</definedName>
    <definedName name="congdandusan" localSheetId="1">#REF!</definedName>
    <definedName name="congdandusan">#REF!</definedName>
    <definedName name="conglanhto" localSheetId="1">#REF!</definedName>
    <definedName name="conglanhto">#REF!</definedName>
    <definedName name="congmong" localSheetId="1">#REF!</definedName>
    <definedName name="congmong">#REF!</definedName>
    <definedName name="congmongbang" localSheetId="1">#REF!</definedName>
    <definedName name="congmongbang">#REF!</definedName>
    <definedName name="congmongdon" localSheetId="1">#REF!</definedName>
    <definedName name="congmongdon">#REF!</definedName>
    <definedName name="congpanen" localSheetId="1">#REF!</definedName>
    <definedName name="congpanen">#REF!</definedName>
    <definedName name="congsan" localSheetId="1">#REF!</definedName>
    <definedName name="congsan">#REF!</definedName>
    <definedName name="congthang" localSheetId="1">#REF!</definedName>
    <definedName name="congthang">#REF!</definedName>
    <definedName name="cottron" localSheetId="1">#REF!</definedName>
    <definedName name="cottron">#REF!</definedName>
    <definedName name="cotvuong" localSheetId="1">#REF!</definedName>
    <definedName name="cotvuong">#REF!</definedName>
    <definedName name="dam" localSheetId="1">#REF!</definedName>
    <definedName name="dam">#REF!</definedName>
    <definedName name="danducsan" localSheetId="1">#REF!</definedName>
    <definedName name="danducsan">#REF!</definedName>
    <definedName name="Danhmuc15" localSheetId="1">#REF!</definedName>
    <definedName name="Danhmuc15">#REF!</definedName>
    <definedName name="dientichck" localSheetId="1">#REF!</definedName>
    <definedName name="dientichck">#REF!</definedName>
    <definedName name="doan1" localSheetId="1">#REF!</definedName>
    <definedName name="doan1">#REF!</definedName>
    <definedName name="doan2" localSheetId="1">#REF!</definedName>
    <definedName name="doan2">#REF!</definedName>
    <definedName name="doan3" localSheetId="1">#REF!</definedName>
    <definedName name="doan3">#REF!</definedName>
    <definedName name="doan4" localSheetId="1">#REF!</definedName>
    <definedName name="doan4">#REF!</definedName>
    <definedName name="doan5" localSheetId="1">#REF!</definedName>
    <definedName name="doan5">#REF!</definedName>
    <definedName name="doan6" localSheetId="1">#REF!</definedName>
    <definedName name="doan6">#REF!</definedName>
    <definedName name="dtich1" localSheetId="1">#REF!</definedName>
    <definedName name="dtich1">#REF!</definedName>
    <definedName name="dtich2" localSheetId="1">#REF!</definedName>
    <definedName name="dtich2">#REF!</definedName>
    <definedName name="dtich3" localSheetId="1">#REF!</definedName>
    <definedName name="dtich3">#REF!</definedName>
    <definedName name="dtich4" localSheetId="1">#REF!</definedName>
    <definedName name="dtich4">#REF!</definedName>
    <definedName name="dtich5" localSheetId="1">#REF!</definedName>
    <definedName name="dtich5">#REF!</definedName>
    <definedName name="dtich6" localSheetId="1">#REF!</definedName>
    <definedName name="dtich6">#REF!</definedName>
    <definedName name="lanhto" localSheetId="1">#REF!</definedName>
    <definedName name="lanhto">#REF!</definedName>
    <definedName name="mongbang" localSheetId="1">#REF!</definedName>
    <definedName name="mongbang">#REF!</definedName>
    <definedName name="mongdon" localSheetId="1">#REF!</definedName>
    <definedName name="mongdon">#REF!</definedName>
    <definedName name="panen" localSheetId="1">#REF!</definedName>
    <definedName name="panen">#REF!</definedName>
    <definedName name="_xlnm.Print_Area" localSheetId="0">DMCT_kh19bs_luu!$A$1:$Y$80</definedName>
    <definedName name="_xlnm.Print_Area" localSheetId="1">TXBM_KH20BS!$A$1:$T$26</definedName>
    <definedName name="_xlnm.Print_Titles" localSheetId="0">DMCT_kh19bs_luu!$5:$9</definedName>
    <definedName name="_xlnm.Print_Titles" localSheetId="1">TXBM_KH20BS!$5:$8</definedName>
    <definedName name="rong1" localSheetId="1">#REF!</definedName>
    <definedName name="rong1">#REF!</definedName>
    <definedName name="rong2" localSheetId="1">#REF!</definedName>
    <definedName name="rong2">#REF!</definedName>
    <definedName name="rong3" localSheetId="1">#REF!</definedName>
    <definedName name="rong3">#REF!</definedName>
    <definedName name="rong4" localSheetId="1">#REF!</definedName>
    <definedName name="rong4">#REF!</definedName>
    <definedName name="rong5" localSheetId="1">#REF!</definedName>
    <definedName name="rong5">#REF!</definedName>
    <definedName name="rong6" localSheetId="1">#REF!</definedName>
    <definedName name="rong6">#REF!</definedName>
    <definedName name="san" localSheetId="1">#REF!</definedName>
    <definedName name="san">#REF!</definedName>
    <definedName name="slg" localSheetId="1">#REF!</definedName>
    <definedName name="slg">#REF!</definedName>
    <definedName name="tenck" localSheetId="1">#REF!</definedName>
    <definedName name="tenck">#REF!</definedName>
    <definedName name="thang" localSheetId="1">#REF!</definedName>
    <definedName name="thang">#REF!</definedName>
    <definedName name="thanhtien" localSheetId="1">#REF!</definedName>
    <definedName name="thanhtien">#REF!</definedName>
    <definedName name="thepban" localSheetId="1">#REF!</definedName>
    <definedName name="thepban">#REF!</definedName>
    <definedName name="thetichck" localSheetId="1">#REF!</definedName>
    <definedName name="thetichck">#REF!</definedName>
    <definedName name="thtich1" localSheetId="1">#REF!</definedName>
    <definedName name="thtich1">#REF!</definedName>
    <definedName name="thtich2" localSheetId="1">#REF!</definedName>
    <definedName name="thtich2">#REF!</definedName>
    <definedName name="thtich3" localSheetId="1">#REF!</definedName>
    <definedName name="thtich3">#REF!</definedName>
    <definedName name="thtich4" localSheetId="1">#REF!</definedName>
    <definedName name="thtich4">#REF!</definedName>
    <definedName name="thtich5" localSheetId="1">#REF!</definedName>
    <definedName name="thtich5">#REF!</definedName>
    <definedName name="thtich6" localSheetId="1">#REF!</definedName>
    <definedName name="thtich6">#REF!</definedName>
    <definedName name="tongbt" localSheetId="1">#REF!</definedName>
    <definedName name="tongbt">#REF!</definedName>
    <definedName name="tongcong" localSheetId="1">#REF!</definedName>
    <definedName name="tongcong">#REF!</definedName>
    <definedName name="tongdientich" localSheetId="1">#REF!</definedName>
    <definedName name="tongdientich">#REF!</definedName>
    <definedName name="tongthep" localSheetId="1">#REF!</definedName>
    <definedName name="tongthep">#REF!</definedName>
    <definedName name="tongthetich" localSheetId="1">#REF!</definedName>
    <definedName name="tongthetich">#REF!</definedName>
  </definedNames>
  <calcPr calcId="144525" fullCalcOnLoad="1"/>
</workbook>
</file>

<file path=xl/calcChain.xml><?xml version="1.0" encoding="utf-8"?>
<calcChain xmlns="http://schemas.openxmlformats.org/spreadsheetml/2006/main">
  <c r="D26" i="9" l="1"/>
  <c r="D25" i="9"/>
  <c r="K25" i="9"/>
  <c r="K14" i="9"/>
  <c r="J25" i="9"/>
  <c r="I25" i="9"/>
  <c r="H25" i="9"/>
  <c r="G25" i="9"/>
  <c r="D24" i="9"/>
  <c r="D23" i="9"/>
  <c r="K23" i="9"/>
  <c r="J23" i="9"/>
  <c r="I23" i="9"/>
  <c r="H23" i="9"/>
  <c r="D22" i="9"/>
  <c r="D21" i="9"/>
  <c r="J21" i="9"/>
  <c r="I21" i="9"/>
  <c r="H21" i="9"/>
  <c r="G21" i="9"/>
  <c r="D20" i="9"/>
  <c r="D19" i="9"/>
  <c r="J19" i="9"/>
  <c r="I19" i="9"/>
  <c r="H19" i="9"/>
  <c r="G19" i="9"/>
  <c r="G18" i="9"/>
  <c r="D18" i="9"/>
  <c r="D17" i="9"/>
  <c r="J17" i="9"/>
  <c r="I17" i="9"/>
  <c r="H17" i="9"/>
  <c r="G17" i="9"/>
  <c r="G16" i="9"/>
  <c r="D16" i="9"/>
  <c r="D15" i="9"/>
  <c r="J15" i="9"/>
  <c r="I15" i="9"/>
  <c r="H15" i="9"/>
  <c r="G15" i="9"/>
  <c r="G13" i="9"/>
  <c r="D13" i="9"/>
  <c r="G12" i="9"/>
  <c r="D12" i="9"/>
  <c r="A13" i="9"/>
  <c r="A16" i="9"/>
  <c r="A18" i="9"/>
  <c r="A20" i="9"/>
  <c r="A22" i="9"/>
  <c r="A24" i="9"/>
  <c r="A26" i="9"/>
  <c r="K11" i="9"/>
  <c r="K10" i="9"/>
  <c r="J11" i="9"/>
  <c r="J10" i="9"/>
  <c r="I11" i="9"/>
  <c r="I10" i="9"/>
  <c r="H11" i="9"/>
  <c r="H10" i="9"/>
  <c r="AB80" i="1"/>
  <c r="AA80" i="1"/>
  <c r="AB79" i="1"/>
  <c r="AA79" i="1"/>
  <c r="AB78" i="1"/>
  <c r="AA78" i="1"/>
  <c r="AB77" i="1"/>
  <c r="AA77" i="1"/>
  <c r="AB76" i="1"/>
  <c r="AA76" i="1"/>
  <c r="AB75" i="1"/>
  <c r="AA75" i="1"/>
  <c r="AB74" i="1"/>
  <c r="AA74" i="1"/>
  <c r="AB73" i="1"/>
  <c r="AA73" i="1"/>
  <c r="AB72" i="1"/>
  <c r="AA72" i="1"/>
  <c r="AB71" i="1"/>
  <c r="AA71" i="1"/>
  <c r="AB70" i="1"/>
  <c r="AA70" i="1"/>
  <c r="AB69" i="1"/>
  <c r="AA69" i="1"/>
  <c r="AB68" i="1"/>
  <c r="AA68" i="1"/>
  <c r="AB67" i="1"/>
  <c r="AA67" i="1"/>
  <c r="AB66" i="1"/>
  <c r="AA66" i="1"/>
  <c r="AB65" i="1"/>
  <c r="AA65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5" i="1"/>
  <c r="AA55" i="1"/>
  <c r="AB54" i="1"/>
  <c r="AA54" i="1"/>
  <c r="AB53" i="1"/>
  <c r="AA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6" i="1"/>
  <c r="AA46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I33" i="1"/>
  <c r="E33" i="1"/>
  <c r="AB32" i="1"/>
  <c r="AA32" i="1"/>
  <c r="J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I26" i="1"/>
  <c r="D26" i="1"/>
  <c r="AB25" i="1"/>
  <c r="AA25" i="1"/>
  <c r="I25" i="1"/>
  <c r="D25" i="1"/>
  <c r="AB24" i="1"/>
  <c r="AA24" i="1"/>
  <c r="I24" i="1"/>
  <c r="D24" i="1"/>
  <c r="AB23" i="1"/>
  <c r="AA23" i="1"/>
  <c r="I23" i="1"/>
  <c r="D23" i="1"/>
  <c r="AB22" i="1"/>
  <c r="AA22" i="1"/>
  <c r="I22" i="1"/>
  <c r="D22" i="1"/>
  <c r="AB21" i="1"/>
  <c r="AA21" i="1"/>
  <c r="K21" i="1"/>
  <c r="I21" i="1"/>
  <c r="D21" i="1"/>
  <c r="AB20" i="1"/>
  <c r="AA20" i="1"/>
  <c r="I20" i="1"/>
  <c r="D20" i="1"/>
  <c r="AB19" i="1"/>
  <c r="AA19" i="1"/>
  <c r="I19" i="1"/>
  <c r="D19" i="1"/>
  <c r="AB18" i="1"/>
  <c r="AA18" i="1"/>
  <c r="L18" i="1"/>
  <c r="K18" i="1"/>
  <c r="I18" i="1"/>
  <c r="AB17" i="1"/>
  <c r="AA17" i="1"/>
  <c r="I17" i="1"/>
  <c r="D17" i="1"/>
  <c r="AB16" i="1"/>
  <c r="AA16" i="1"/>
  <c r="I16" i="1"/>
  <c r="D16" i="1"/>
  <c r="AB15" i="1"/>
  <c r="AA15" i="1"/>
  <c r="L15" i="1"/>
  <c r="I15" i="1"/>
  <c r="AB14" i="1"/>
  <c r="AA14" i="1"/>
  <c r="I14" i="1"/>
  <c r="D14" i="1"/>
  <c r="AB13" i="1"/>
  <c r="AA13" i="1"/>
  <c r="I13" i="1"/>
  <c r="D13" i="1"/>
  <c r="AB12" i="1"/>
  <c r="AA12" i="1"/>
  <c r="I12" i="1"/>
  <c r="D12" i="1"/>
  <c r="A12" i="1"/>
  <c r="A13" i="1"/>
  <c r="A14" i="1"/>
  <c r="A15" i="1"/>
  <c r="A16" i="1"/>
  <c r="A17" i="1"/>
  <c r="A18" i="1"/>
  <c r="A19" i="1"/>
  <c r="A20" i="1"/>
  <c r="A21" i="1"/>
  <c r="A22" i="1"/>
  <c r="A23" i="1"/>
  <c r="AC11" i="1"/>
  <c r="AB11" i="1"/>
  <c r="AA11" i="1"/>
  <c r="I11" i="1"/>
  <c r="D11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J10" i="1"/>
  <c r="H10" i="1"/>
  <c r="G10" i="1"/>
  <c r="F10" i="1"/>
  <c r="C10" i="1"/>
  <c r="D18" i="1"/>
  <c r="K9" i="9"/>
  <c r="I14" i="9"/>
  <c r="I9" i="9"/>
  <c r="J14" i="9"/>
  <c r="J9" i="9"/>
  <c r="H14" i="9"/>
  <c r="H9" i="9"/>
  <c r="G14" i="9"/>
  <c r="D10" i="1"/>
  <c r="D11" i="9"/>
  <c r="D10" i="9"/>
  <c r="D14" i="9"/>
  <c r="I32" i="1"/>
  <c r="E32" i="1"/>
  <c r="E10" i="1"/>
  <c r="D33" i="1"/>
  <c r="D32" i="1"/>
  <c r="G11" i="9"/>
  <c r="G10" i="9"/>
  <c r="K10" i="1"/>
  <c r="G9" i="9"/>
  <c r="D9" i="9"/>
  <c r="I10" i="1"/>
</calcChain>
</file>

<file path=xl/sharedStrings.xml><?xml version="1.0" encoding="utf-8"?>
<sst xmlns="http://schemas.openxmlformats.org/spreadsheetml/2006/main" count="444" uniqueCount="222">
  <si>
    <t>DANH MỤC CÔNG TRÌNH, DỰ ÁN CẦN THU HỒI, CHUYỂN MỤC ĐÍCH SỬ DỤNG ĐẤT TRỒNG LÚA BỔ SUNG TRONG NĂM 2019</t>
  </si>
  <si>
    <t>TỈNH VĨNH LONG</t>
  </si>
  <si>
    <t>Sắp xếp</t>
  </si>
  <si>
    <t>STT</t>
  </si>
  <si>
    <t>Chỉ tiêu sử dụng đất</t>
  </si>
  <si>
    <t>Mã loại đất</t>
  </si>
  <si>
    <r>
      <rPr>
        <b/>
        <sz val="10"/>
        <rFont val="Times New Roman"/>
        <family val="1"/>
      </rPr>
      <t>Diện tích
sử dụng
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</si>
  <si>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Địa điểm thực hiện công trình, dự án</t>
  </si>
  <si>
    <t>Đơn vị đăng ký nhu cầu sử dụng đất</t>
  </si>
  <si>
    <r>
      <rPr>
        <b/>
        <sz val="10"/>
        <rFont val="Times New Roman"/>
        <family val="1"/>
      </rPr>
      <t>Sử dụng từ các lọai đất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</si>
  <si>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Hình thức sử dụng đất</t>
  </si>
  <si>
    <t xml:space="preserve">Nguồn vốn đầu tư </t>
  </si>
  <si>
    <t xml:space="preserve">Công trình có Chủ trương, Quyết định đầu tư (Văn bản liên quan chủ trương đầu tư, bố trí vốn) </t>
  </si>
  <si>
    <t>Dạng công trình được QH</t>
  </si>
  <si>
    <t>Công trình phát sinh mới không có trong QH</t>
  </si>
  <si>
    <t>Ghi chú</t>
  </si>
  <si>
    <t>An_QP, TTg, HDND, KHAC, CMD</t>
  </si>
  <si>
    <t>TW, Tỉnh, Huyện</t>
  </si>
  <si>
    <t>Cấp QL</t>
  </si>
  <si>
    <t>Loại đất</t>
  </si>
  <si>
    <t>huyện</t>
  </si>
  <si>
    <t>Không phù hợp</t>
  </si>
  <si>
    <t>Ghi chú (NQ100, 123, 148, 162, 20, 38, 67, 82, 106, 149 hoặc phát sinh mới)</t>
  </si>
  <si>
    <t>Đất nông nghiệp</t>
  </si>
  <si>
    <t>Đất phi nông nghiệp</t>
  </si>
  <si>
    <t>Đất chưa
sử dụng
(đất bãi bồi)</t>
  </si>
  <si>
    <t>Giao đất</t>
  </si>
  <si>
    <t>Thuê đất</t>
  </si>
  <si>
    <t>Chuyển mục đích sử dụng đất</t>
  </si>
  <si>
    <t>Tổng số vốn đầu tư (triệu đồng)</t>
  </si>
  <si>
    <t>Loại nguồn vốn đầu tư: TW, của Tỉnh, huyện, xã, nguồn khác</t>
  </si>
  <si>
    <t>QH sử dụng đất</t>
  </si>
  <si>
    <t>QH ngành, lĩnh vực, nông thôn mới</t>
  </si>
  <si>
    <t>Ấp, Khóm</t>
  </si>
  <si>
    <t>Phường,
 Xã, Thị trấn</t>
  </si>
  <si>
    <t>Huyện, thị xã, thành phố</t>
  </si>
  <si>
    <t>Tổng số</t>
  </si>
  <si>
    <t>Trong đó</t>
  </si>
  <si>
    <t>Đất trồng lúa</t>
  </si>
  <si>
    <t>Đất trồng cây lâu năm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</si>
  <si>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</si>
  <si>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</si>
  <si>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</si>
  <si>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</si>
  <si>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</si>
  <si>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</si>
  <si>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</si>
  <si>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</si>
  <si>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</si>
  <si>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</si>
  <si>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</si>
  <si>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</si>
  <si>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</si>
  <si>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</si>
  <si>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</si>
  <si>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</si>
  <si>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</si>
  <si>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</si>
  <si>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</si>
  <si>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</si>
  <si>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</si>
  <si>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MR Công ty nhựa Sao Việt</t>
  </si>
  <si>
    <t>SKC</t>
  </si>
  <si>
    <t>Hồi Thạnh</t>
  </si>
  <si>
    <t>Xuân Hiệp</t>
  </si>
  <si>
    <t>Trà Ôn</t>
  </si>
  <si>
    <t>Tổ chức</t>
  </si>
  <si>
    <t>x</t>
  </si>
  <si>
    <t>Khác</t>
  </si>
  <si>
    <t>Đăng ký mới
(Không phù hợp quy hoạch 7722,4m2)</t>
  </si>
  <si>
    <t>HDND</t>
  </si>
  <si>
    <t>Tỉnh</t>
  </si>
  <si>
    <t xml:space="preserve">Công viên văn hóa huyện Trà Ôn (giai đoạn 2) </t>
  </si>
  <si>
    <t>DVH</t>
  </si>
  <si>
    <t>Khu 6</t>
  </si>
  <si>
    <t>TT Trà Ôn</t>
  </si>
  <si>
    <t>Ban QLDA</t>
  </si>
  <si>
    <t>Đăng ký mới</t>
  </si>
  <si>
    <t>Huyện</t>
  </si>
  <si>
    <t>Chuyển mục đích sang đất thương mại dịch vụ</t>
  </si>
  <si>
    <t>TMD</t>
  </si>
  <si>
    <t>Phú Đức</t>
  </si>
  <si>
    <t>Long Hồ</t>
  </si>
  <si>
    <t>CTy Điện lực Vĩnh Long</t>
  </si>
  <si>
    <t>Cải tạo nâng cấp Đường tỉnh 902 (Đoạn từ cầu Mỹ An - cầu Vũng Liêm)</t>
  </si>
  <si>
    <t>DGT</t>
  </si>
  <si>
    <t>Mỹ An, Mỹ Phước, An Phước</t>
  </si>
  <si>
    <t>Mang Thít</t>
  </si>
  <si>
    <t>Sở GTVT</t>
  </si>
  <si>
    <t>TW + Tỉnh</t>
  </si>
  <si>
    <t>Quyết định số 2654/QĐ-UBND, ngày 31/10/2016</t>
  </si>
  <si>
    <t>Nghị quyết 182/NQ-HĐND, ngày 08/12/2017 chuyển sang</t>
  </si>
  <si>
    <t>Đường vào khu du lịch Mỹ Hoà, TX Bình Minh</t>
  </si>
  <si>
    <t>xã Mỹ Hoà</t>
  </si>
  <si>
    <t>Tx Bình Minh</t>
  </si>
  <si>
    <t>Sở Giao thông vận tải</t>
  </si>
  <si>
    <t>Quyết định số 2321/QĐ-UBND, ngày 31/10/2017</t>
  </si>
  <si>
    <t>Trường Mẫu Giáo Tân Hưng</t>
  </si>
  <si>
    <t>DGD</t>
  </si>
  <si>
    <t>Hưng Bình</t>
  </si>
  <si>
    <t>Tân Hưng</t>
  </si>
  <si>
    <t>Bình Tân</t>
  </si>
  <si>
    <t>Phòng TNMT</t>
  </si>
  <si>
    <t>QĐ số 2449/QĐ-UBND,
 ngày 08/11/2018</t>
  </si>
  <si>
    <t>Nhà văn hóa- Thể thao cụm 
ấp Hưng An-Hưng Nghĩa-Hưng Phú</t>
  </si>
  <si>
    <t>DSH</t>
  </si>
  <si>
    <t>Hưng Nghĩa</t>
  </si>
  <si>
    <t>QĐ số 2451/QĐ-UBND,
 ngày 08/11/2018</t>
  </si>
  <si>
    <t>Nhà Thờ Trà Kiết</t>
  </si>
  <si>
    <t>TIN</t>
  </si>
  <si>
    <t>Mỹ Thạnh B</t>
  </si>
  <si>
    <t>Mỹ Thuận</t>
  </si>
  <si>
    <t>CV số 1154/UBND-NC ngày 3/4/2019</t>
  </si>
  <si>
    <t>Trung tâm TTVH xã Hiếu Nghĩa</t>
  </si>
  <si>
    <t>Hiếu Trung A</t>
  </si>
  <si>
    <t>Hiếu Nghĩa</t>
  </si>
  <si>
    <t>Vũng Liêm</t>
  </si>
  <si>
    <t>QĐ số 2168/QĐ-UBND</t>
  </si>
  <si>
    <t>Dự án Khu dân cư Phường 8</t>
  </si>
  <si>
    <t>ODT</t>
  </si>
  <si>
    <t>Khóm 4</t>
  </si>
  <si>
    <t>Phường 8</t>
  </si>
  <si>
    <t>Tp Vĩnh Long</t>
  </si>
  <si>
    <t>Cty TNHH Đầu tư và phát triển HTKT Bình Minh</t>
  </si>
  <si>
    <t>Đê bao sông Mang Thít tỉnh Vĩnh Long (giai đoạn 2) (Tuyến đê bao xã Tân Long Hội, Kè Thị trấn Cái Nhum)</t>
  </si>
  <si>
    <t>DTL</t>
  </si>
  <si>
    <t>Tân Long Hội, TT Cái Nhum</t>
  </si>
  <si>
    <t>Sở NN&amp;PTNN</t>
  </si>
  <si>
    <t>QĐ số 1838/QĐ-UBND tỉnh Vĩnh Long, ngày 18/8/2017</t>
  </si>
  <si>
    <t>Đê bao sông Mang Thít tỉnh Vĩnh Long (giai đoạn 2) (Kè thị trấn Trà Ôn)</t>
  </si>
  <si>
    <t>Hạ tầng phục vụ sản xuất nông nghiệp khu vực Tân Quới - Tân Thành - Tân Hưng - Tân Lược - Tân An Thạnh (Tuyến đê bao kênh huyện Hàm nối dài 18000 m2)</t>
  </si>
  <si>
    <t>Tân Lược, Tân Thành</t>
  </si>
  <si>
    <t>QĐ số 2789/QĐ-UBND tỉnh Vĩnh Long, ngày 21/12/2018</t>
  </si>
  <si>
    <t>Khu du lịch Mỹ Hòa</t>
  </si>
  <si>
    <t>Mỹ Hòa</t>
  </si>
  <si>
    <t>TX Bình Minh</t>
  </si>
  <si>
    <t>Cty CP NoVa Phù Sa</t>
  </si>
  <si>
    <t>Cv số 711/UBND-KTTH của UBND tỉnh Vĩnh Long, ngày 08/3/2018</t>
  </si>
  <si>
    <t>Chi hội Hưng Phú Tự</t>
  </si>
  <si>
    <t>TON</t>
  </si>
  <si>
    <t>Phú Trường</t>
  </si>
  <si>
    <t>Song Phú</t>
  </si>
  <si>
    <t>Tam Bình</t>
  </si>
  <si>
    <t>Tổ chức tôn giáo</t>
  </si>
  <si>
    <t>CV số 298/BTG của Ban tôn giáo - Sở Nội vụ tỉnh Vĩnh Long, ngày 02/10/2015</t>
  </si>
  <si>
    <t>Chùa Thiên Bửu</t>
  </si>
  <si>
    <t>Hòa Hiệp</t>
  </si>
  <si>
    <t>QĐ số 184/QĐ-BTS của Ban trị sự Giáo hội phật giáo Việt Nam tỉnh Vĩnh Long, ngày 17/8/2018</t>
  </si>
  <si>
    <t xml:space="preserve">Khu nhà tưởng niệm ông Nguyễn Văn Nhung </t>
  </si>
  <si>
    <t>Khóm 5</t>
  </si>
  <si>
    <t>TT. Long Hồ</t>
  </si>
  <si>
    <t>UBND thị trấn</t>
  </si>
  <si>
    <t xml:space="preserve">Trường mẫu giáo Thạnh Quới
 (Tách thửa 238, 242 tờ 31) </t>
  </si>
  <si>
    <t>Thạnh Phú</t>
  </si>
  <si>
    <t>Thạnh Quới</t>
  </si>
  <si>
    <t>UBND xã</t>
  </si>
  <si>
    <t xml:space="preserve">Trường tiểu học Thạnh Quới A
 (Tách thửa 137, 200, 211 tờ 16) </t>
  </si>
  <si>
    <t>Nghị quyết 149/NQ-HĐND ngày 13/12/2018
của HĐND tỉnh Vĩnh Long 
(Điều chỉnh diện tích)</t>
  </si>
  <si>
    <t xml:space="preserve">Trường trung học cơ sở Thạnh Quới
 (Tách thửa 137 tờ 16) </t>
  </si>
  <si>
    <t xml:space="preserve">Trường Mầm Non Hòa Phú (cũ) </t>
  </si>
  <si>
    <t>ấp Lộc Hưng</t>
  </si>
  <si>
    <t>Hòa Phú</t>
  </si>
  <si>
    <t>B</t>
  </si>
  <si>
    <t>NHU CẦU CHUYỂN MỤC ĐÍCH ĐẤT TRỒNG LÚA CỦA TỔ CHỨC,  HỘ GIA ĐÌNH, CÁ NHÂN</t>
  </si>
  <si>
    <t>zLUA</t>
  </si>
  <si>
    <t>Các xã, thị trấn</t>
  </si>
  <si>
    <t>Phòng TN&amp;MT</t>
  </si>
  <si>
    <t>CMĐ</t>
  </si>
  <si>
    <t>DANH MỤC CÔNG TRÌNH, DỰ ÁN ĐIỀU CHỈNH, BỔ SUNG KẾ HOẠCH SỬ DỤNG ĐẤT NĂM 2020</t>
  </si>
  <si>
    <t>THỊ XÃ BÌNH MINH - TỈNH VĨNH LONG</t>
  </si>
  <si>
    <r>
      <rPr>
        <b/>
        <sz val="12"/>
        <color indexed="8"/>
        <rFont val="Times New Roman"/>
        <family val="1"/>
      </rPr>
      <t>Diện tích
sử dụng
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</si>
  <si>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t>Địa điểm 
(xã, phường)</t>
  </si>
  <si>
    <r>
      <rPr>
        <b/>
        <sz val="12"/>
        <color indexed="8"/>
        <rFont val="Times New Roman"/>
        <family val="1"/>
      </rPr>
      <t>Sử dụng từ các lọai đất (m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)</t>
    </r>
  </si>
  <si>
    <t>Quy hoạch sử dụng đất</t>
  </si>
  <si>
    <t>Phù hợp</t>
  </si>
  <si>
    <t>TOÀN THỊ XÃ</t>
  </si>
  <si>
    <t>A</t>
  </si>
  <si>
    <t>I</t>
  </si>
  <si>
    <t>TW</t>
  </si>
  <si>
    <t>CÔNG TRÌNH, DỰ ÁN DO HĐND TỈNH CHẤP THUẬN</t>
  </si>
  <si>
    <t>Đất thủy lợi</t>
  </si>
  <si>
    <t>Phường Đông Thuận</t>
  </si>
  <si>
    <t>Ban quản lý dự án ĐTXD các công trình NN&amp;PTNT</t>
  </si>
  <si>
    <t>TW+Tỉnh</t>
  </si>
  <si>
    <t>Quyết định số 1403/QĐ-UBND ngày 10/6/2020 của UBND tỉnh Vĩnh Long</t>
  </si>
  <si>
    <t>Nghị quyết số 253/NQ-HĐND, ngày 07/7/2020</t>
  </si>
  <si>
    <t>Phường Cái Vồn</t>
  </si>
  <si>
    <t>Quyết định số 1454/QĐ-UBND ngày 12/6/2020 của UBND tỉnh Vĩnh Long</t>
  </si>
  <si>
    <t>CÔNG TRÌNH, DỰ ÁN KHÁC</t>
  </si>
  <si>
    <t>Đất thương mại, dịch vụ</t>
  </si>
  <si>
    <t>Khu du lịch sinh thái nghĩ dưỡng Bình Minh Ecolodge tại xã Mỹ Hòa (Công ty TNHH - TMDV HC Tam Sang )</t>
  </si>
  <si>
    <t>Công ty</t>
  </si>
  <si>
    <t>II</t>
  </si>
  <si>
    <t>Đất xây dựng cơ sở văn hóa</t>
  </si>
  <si>
    <t>Trung tâm Văn hóa - Thể thao xã Đông Bình</t>
  </si>
  <si>
    <t>Quyết định số 2432/QĐ-UBND, ngày 12/10/2016 của UBND tỉnh Vĩnh Long</t>
  </si>
  <si>
    <t>III</t>
  </si>
  <si>
    <t>Đất xây dựng cơ sở giáo dục và đào tạo</t>
  </si>
  <si>
    <t>Trường Mầm non Hoa Hồng 1</t>
  </si>
  <si>
    <t>Quyết định số  2444/QĐ-UBND  ngày17/11/2015 của UBND tỉnh Vĩnh Long</t>
  </si>
  <si>
    <t>IV</t>
  </si>
  <si>
    <t>Đất xây dựng trụ sở cơ quan</t>
  </si>
  <si>
    <t>Trụ sở Ủy ban nhân dân xã Đông Bình</t>
  </si>
  <si>
    <t>TSC</t>
  </si>
  <si>
    <t>Quyết định số 3182/QĐ-UBND, ngày 30/12/2016 của UBND tỉnh Vĩnh Long</t>
  </si>
  <si>
    <t>V</t>
  </si>
  <si>
    <t>Đất cơ sở tôn giáo</t>
  </si>
  <si>
    <t>Chùa Tòa Sen</t>
  </si>
  <si>
    <t>VI</t>
  </si>
  <si>
    <t>Đất khu vui chơi, giải trí công cộng</t>
  </si>
  <si>
    <t>Cải tạo công viên cây xanh kết hợp khai thác du lịch (Công ty CP TV TM DV Địa ốc Hoàng Quân Mê Kông)</t>
  </si>
  <si>
    <t>DKV</t>
  </si>
  <si>
    <t>CV số 271/PTNMT, ngày 13/7/2020 của phòng TNMT thị xã Bình Minh</t>
  </si>
  <si>
    <t>Trả lại đất cho Cơ sở Tôn giáo</t>
  </si>
  <si>
    <t>Kè chống sạt lở bờ sông Rạch Vồn khu vực phường Cái Vồn, thị xã Bình Minh</t>
  </si>
  <si>
    <t>xã Mỹ Hòa</t>
  </si>
  <si>
    <t>xã Đông Bình</t>
  </si>
  <si>
    <t xml:space="preserve"> xã Đông Bình</t>
  </si>
  <si>
    <t>xã Đông Thành</t>
  </si>
  <si>
    <t>Kè chống sạt lở bờ sông Kênh Chà Và khu vực phường Đông Thuận, thị xã Bình Minh</t>
  </si>
  <si>
    <t>CV số 3322/UBND-KTNV, ngày 15/7/2020 của UBND tỉnh Vĩnh Long</t>
  </si>
  <si>
    <t>(Kèm theo Quyết đinh  số 2379/QĐ-UBND, ngày 09 tháng  9 năm 2020 của UBND tỉnh Vĩnh Long)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</si>
</sst>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_ * #,##0.00_ ;_ * \-#,##0.00_ ;_ * &quot;-&quot;??_ ;_ @_ "/>
    <numFmt numFmtId="168" formatCode="_ * #,##0_ ;_ * \-#,##0_ ;_ * &quot;-&quot;??_ ;_ @_ "/>
    <numFmt numFmtId="169" formatCode="#,##0\ &quot;₫&quot;;\-#,##0\ &quot;₫&quot;"/>
    <numFmt numFmtId="170" formatCode="_ * #,##0.00_)_$_ ;_ * \(#,##0.00\)_$_ ;_ * &quot;-&quot;??_)_$_ ;_ @_ "/>
    <numFmt numFmtId="171" formatCode="[$-409]dddd\,\ mmmm\ dd\,\ yyyy"/>
    <numFmt numFmtId="172" formatCode="0.0"/>
    <numFmt numFmtId="173" formatCode="_(* #,##0.0_);_(* \(#,##0.0\);_(* &quot;-&quot;?_);_(@_)"/>
    <numFmt numFmtId="174" formatCode="_-* #,##0.00\ _₫_-;\-* #,##0.00\ _₫_-;_-* &quot;-&quot;??\ _₫_-;_-@_-"/>
  </numFmts>
  <fonts count="49">
    <font>
      <sz val="11"/>
      <color theme="1"/>
      <name val="Calibri"/>
      <charset val="134"/>
      <scheme val="minor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.VnArial"/>
      <family val="2"/>
    </font>
    <font>
      <b/>
      <sz val="14"/>
      <color indexed="9"/>
      <name val="Times New Roman"/>
      <family val="1"/>
    </font>
    <font>
      <sz val="11"/>
      <color indexed="8"/>
      <name val="Calibri"/>
      <family val="2"/>
    </font>
    <font>
      <b/>
      <sz val="14"/>
      <color indexed="52"/>
      <name val="Times New Roman"/>
      <family val="1"/>
    </font>
    <font>
      <sz val="14"/>
      <color indexed="9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1"/>
      <name val="VNI-Times"/>
    </font>
    <font>
      <sz val="10"/>
      <name val=".VnTime"/>
      <family val="2"/>
    </font>
    <font>
      <sz val="14"/>
      <color indexed="8"/>
      <name val="Times New Roman"/>
      <family val="1"/>
    </font>
    <font>
      <b/>
      <sz val="18"/>
      <color indexed="54"/>
      <name val="Times New Roman"/>
      <family val="1"/>
    </font>
    <font>
      <sz val="14"/>
      <color indexed="20"/>
      <name val="Times New Roman"/>
      <family val="1"/>
    </font>
    <font>
      <sz val="12"/>
      <name val="VNI-Times"/>
    </font>
    <font>
      <sz val="12"/>
      <name val="Arial"/>
      <family val="2"/>
    </font>
    <font>
      <b/>
      <sz val="13"/>
      <color indexed="54"/>
      <name val="Times New Roman"/>
      <family val="1"/>
    </font>
    <font>
      <sz val="14"/>
      <color indexed="17"/>
      <name val="Times New Roman"/>
      <family val="1"/>
    </font>
    <font>
      <i/>
      <sz val="14"/>
      <color indexed="23"/>
      <name val="Times New Roman"/>
      <family val="1"/>
    </font>
    <font>
      <b/>
      <sz val="15"/>
      <color indexed="54"/>
      <name val="Times New Roman"/>
      <family val="1"/>
    </font>
    <font>
      <b/>
      <sz val="11"/>
      <color indexed="54"/>
      <name val="Times New Roman"/>
      <family val="1"/>
    </font>
    <font>
      <sz val="14"/>
      <color indexed="62"/>
      <name val="Times New Roman"/>
      <family val="1"/>
    </font>
    <font>
      <sz val="14"/>
      <color indexed="52"/>
      <name val="Times New Roman"/>
      <family val="1"/>
    </font>
    <font>
      <sz val="14"/>
      <color indexed="60"/>
      <name val="Times New Roman"/>
      <family val="1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1"/>
      <color indexed="8"/>
      <name val=".VnArial"/>
      <family val="2"/>
    </font>
    <font>
      <b/>
      <sz val="14"/>
      <color indexed="63"/>
      <name val="Times New Roman"/>
      <family val="1"/>
    </font>
    <font>
      <b/>
      <sz val="14"/>
      <color indexed="8"/>
      <name val="Times New Roman"/>
      <family val="1"/>
    </font>
    <font>
      <sz val="14"/>
      <color indexed="10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16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20" fillId="17" borderId="0" applyNumberFormat="0" applyBorder="0" applyAlignment="0" applyProtection="0"/>
    <xf numFmtId="0" fontId="12" fillId="9" borderId="1" applyNumberFormat="0" applyAlignment="0" applyProtection="0"/>
    <xf numFmtId="0" fontId="10" fillId="14" borderId="2" applyNumberFormat="0" applyAlignment="0" applyProtection="0"/>
    <xf numFmtId="43" fontId="3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6" fillId="0" borderId="3" applyNumberFormat="0" applyFill="0" applyAlignment="0" applyProtection="0"/>
    <xf numFmtId="0" fontId="23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1" applyNumberFormat="0" applyAlignment="0" applyProtection="0"/>
    <xf numFmtId="0" fontId="29" fillId="0" borderId="6" applyNumberFormat="0" applyFill="0" applyAlignment="0" applyProtection="0"/>
    <xf numFmtId="0" fontId="30" fillId="10" borderId="0" applyNumberFormat="0" applyBorder="0" applyAlignment="0" applyProtection="0"/>
    <xf numFmtId="0" fontId="39" fillId="0" borderId="0"/>
    <xf numFmtId="0" fontId="31" fillId="0" borderId="0"/>
    <xf numFmtId="0" fontId="31" fillId="0" borderId="0"/>
    <xf numFmtId="0" fontId="40" fillId="0" borderId="0"/>
    <xf numFmtId="0" fontId="15" fillId="0" borderId="0"/>
    <xf numFmtId="0" fontId="22" fillId="0" borderId="0"/>
    <xf numFmtId="0" fontId="31" fillId="0" borderId="0"/>
    <xf numFmtId="0" fontId="32" fillId="0" borderId="0"/>
    <xf numFmtId="0" fontId="31" fillId="0" borderId="0"/>
    <xf numFmtId="0" fontId="39" fillId="0" borderId="0"/>
    <xf numFmtId="0" fontId="39" fillId="0" borderId="0"/>
    <xf numFmtId="0" fontId="31" fillId="0" borderId="0"/>
    <xf numFmtId="0" fontId="33" fillId="0" borderId="0"/>
    <xf numFmtId="0" fontId="31" fillId="0" borderId="0"/>
    <xf numFmtId="0" fontId="9" fillId="0" borderId="0"/>
    <xf numFmtId="0" fontId="33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4" fillId="0" borderId="0"/>
    <xf numFmtId="0" fontId="9" fillId="5" borderId="7" applyNumberFormat="0" applyFont="0" applyAlignment="0" applyProtection="0"/>
    <xf numFmtId="0" fontId="34" fillId="9" borderId="8" applyNumberFormat="0" applyAlignment="0" applyProtection="0"/>
    <xf numFmtId="0" fontId="19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57">
    <xf numFmtId="0" fontId="0" fillId="0" borderId="0" xfId="0"/>
    <xf numFmtId="165" fontId="41" fillId="0" borderId="0" xfId="28" applyNumberFormat="1" applyFont="1" applyFill="1" applyBorder="1" applyAlignment="1">
      <alignment horizontal="center" vertical="center" wrapText="1"/>
    </xf>
    <xf numFmtId="165" fontId="42" fillId="0" borderId="0" xfId="28" applyNumberFormat="1" applyFont="1" applyFill="1" applyBorder="1" applyAlignment="1">
      <alignment horizontal="left" vertical="center" wrapText="1"/>
    </xf>
    <xf numFmtId="165" fontId="43" fillId="0" borderId="0" xfId="28" applyNumberFormat="1" applyFont="1" applyFill="1" applyBorder="1" applyAlignment="1">
      <alignment vertical="center" wrapText="1"/>
    </xf>
    <xf numFmtId="165" fontId="41" fillId="0" borderId="0" xfId="56" applyNumberFormat="1" applyFont="1" applyFill="1" applyAlignment="1">
      <alignment horizontal="center" vertical="center" wrapText="1"/>
    </xf>
    <xf numFmtId="0" fontId="41" fillId="0" borderId="0" xfId="56" applyNumberFormat="1" applyFont="1" applyFill="1" applyAlignment="1">
      <alignment vertical="center" wrapText="1"/>
    </xf>
    <xf numFmtId="165" fontId="41" fillId="0" borderId="0" xfId="56" applyNumberFormat="1" applyFont="1" applyFill="1" applyAlignment="1">
      <alignment vertical="center" wrapText="1"/>
    </xf>
    <xf numFmtId="165" fontId="44" fillId="0" borderId="0" xfId="56" applyNumberFormat="1" applyFont="1" applyFill="1" applyAlignment="1">
      <alignment horizontal="center" vertical="center" wrapText="1"/>
    </xf>
    <xf numFmtId="165" fontId="42" fillId="18" borderId="10" xfId="45" applyNumberFormat="1" applyFont="1" applyFill="1" applyBorder="1" applyAlignment="1">
      <alignment horizontal="center" vertical="center" wrapText="1"/>
    </xf>
    <xf numFmtId="0" fontId="42" fillId="19" borderId="11" xfId="99" applyNumberFormat="1" applyFont="1" applyFill="1" applyBorder="1" applyAlignment="1">
      <alignment horizontal="center" vertical="center" wrapText="1"/>
    </xf>
    <xf numFmtId="0" fontId="42" fillId="19" borderId="11" xfId="118" applyFont="1" applyFill="1" applyBorder="1" applyAlignment="1">
      <alignment horizontal="center" vertical="center" wrapText="1"/>
    </xf>
    <xf numFmtId="166" fontId="42" fillId="19" borderId="11" xfId="45" applyNumberFormat="1" applyFont="1" applyFill="1" applyBorder="1" applyAlignment="1">
      <alignment horizontal="center" vertical="center" wrapText="1"/>
    </xf>
    <xf numFmtId="0" fontId="42" fillId="20" borderId="12" xfId="99" applyNumberFormat="1" applyFont="1" applyFill="1" applyBorder="1" applyAlignment="1">
      <alignment horizontal="center" vertical="center" wrapText="1"/>
    </xf>
    <xf numFmtId="0" fontId="42" fillId="20" borderId="12" xfId="118" applyFont="1" applyFill="1" applyBorder="1" applyAlignment="1">
      <alignment horizontal="left" vertical="center" wrapText="1"/>
    </xf>
    <xf numFmtId="166" fontId="42" fillId="20" borderId="12" xfId="45" applyNumberFormat="1" applyFont="1" applyFill="1" applyBorder="1" applyAlignment="1">
      <alignment horizontal="center" vertical="center" wrapText="1"/>
    </xf>
    <xf numFmtId="0" fontId="42" fillId="21" borderId="12" xfId="56" applyNumberFormat="1" applyFont="1" applyFill="1" applyBorder="1" applyAlignment="1">
      <alignment horizontal="center" vertical="center" wrapText="1"/>
    </xf>
    <xf numFmtId="0" fontId="42" fillId="21" borderId="12" xfId="118" applyFont="1" applyFill="1" applyBorder="1" applyAlignment="1">
      <alignment horizontal="left" vertical="center" wrapText="1"/>
    </xf>
    <xf numFmtId="2" fontId="42" fillId="21" borderId="12" xfId="108" applyNumberFormat="1" applyFont="1" applyFill="1" applyBorder="1" applyAlignment="1">
      <alignment horizontal="center" vertical="center" wrapText="1"/>
    </xf>
    <xf numFmtId="166" fontId="42" fillId="21" borderId="12" xfId="28" applyNumberFormat="1" applyFont="1" applyFill="1" applyBorder="1" applyAlignment="1">
      <alignment horizontal="right" vertical="center"/>
    </xf>
    <xf numFmtId="0" fontId="43" fillId="0" borderId="12" xfId="56" applyNumberFormat="1" applyFont="1" applyFill="1" applyBorder="1" applyAlignment="1">
      <alignment horizontal="center" vertical="center" wrapText="1"/>
    </xf>
    <xf numFmtId="165" fontId="43" fillId="0" borderId="12" xfId="28" applyNumberFormat="1" applyFont="1" applyFill="1" applyBorder="1" applyAlignment="1">
      <alignment horizontal="left" vertical="center" wrapText="1"/>
    </xf>
    <xf numFmtId="2" fontId="43" fillId="0" borderId="12" xfId="108" applyNumberFormat="1" applyFont="1" applyFill="1" applyBorder="1" applyAlignment="1">
      <alignment horizontal="center" vertical="center" wrapText="1"/>
    </xf>
    <xf numFmtId="166" fontId="43" fillId="0" borderId="12" xfId="28" applyNumberFormat="1" applyFont="1" applyFill="1" applyBorder="1" applyAlignment="1">
      <alignment horizontal="right" vertical="center"/>
    </xf>
    <xf numFmtId="166" fontId="43" fillId="0" borderId="12" xfId="28" applyNumberFormat="1" applyFont="1" applyFill="1" applyBorder="1" applyAlignment="1" applyProtection="1">
      <alignment horizontal="center" vertical="center" wrapText="1"/>
      <protection hidden="1"/>
    </xf>
    <xf numFmtId="165" fontId="43" fillId="0" borderId="12" xfId="35" applyNumberFormat="1" applyFont="1" applyFill="1" applyBorder="1" applyAlignment="1">
      <alignment horizontal="center" vertical="center" wrapText="1"/>
    </xf>
    <xf numFmtId="166" fontId="43" fillId="0" borderId="12" xfId="28" applyNumberFormat="1" applyFont="1" applyFill="1" applyBorder="1" applyAlignment="1">
      <alignment horizontal="right" vertical="center" wrapText="1"/>
    </xf>
    <xf numFmtId="0" fontId="42" fillId="20" borderId="12" xfId="99" applyFont="1" applyFill="1" applyBorder="1" applyAlignment="1">
      <alignment horizontal="center" vertical="center" wrapText="1"/>
    </xf>
    <xf numFmtId="2" fontId="42" fillId="20" borderId="12" xfId="99" applyNumberFormat="1" applyFont="1" applyFill="1" applyBorder="1" applyAlignment="1">
      <alignment vertical="center" wrapText="1"/>
    </xf>
    <xf numFmtId="166" fontId="43" fillId="0" borderId="12" xfId="28" applyNumberFormat="1" applyFont="1" applyFill="1" applyBorder="1" applyAlignment="1">
      <alignment horizontal="center" vertical="center" wrapText="1"/>
    </xf>
    <xf numFmtId="0" fontId="43" fillId="0" borderId="13" xfId="56" applyNumberFormat="1" applyFont="1" applyFill="1" applyBorder="1" applyAlignment="1">
      <alignment horizontal="center" vertical="center" wrapText="1"/>
    </xf>
    <xf numFmtId="165" fontId="43" fillId="0" borderId="13" xfId="28" applyNumberFormat="1" applyFont="1" applyFill="1" applyBorder="1" applyAlignment="1">
      <alignment horizontal="left" vertical="center" wrapText="1"/>
    </xf>
    <xf numFmtId="2" fontId="43" fillId="0" borderId="13" xfId="108" applyNumberFormat="1" applyFont="1" applyFill="1" applyBorder="1" applyAlignment="1">
      <alignment horizontal="center" vertical="center" wrapText="1"/>
    </xf>
    <xf numFmtId="166" fontId="43" fillId="0" borderId="13" xfId="28" applyNumberFormat="1" applyFont="1" applyFill="1" applyBorder="1" applyAlignment="1" applyProtection="1">
      <alignment horizontal="center" vertical="center" wrapText="1"/>
      <protection hidden="1"/>
    </xf>
    <xf numFmtId="166" fontId="43" fillId="0" borderId="13" xfId="28" applyNumberFormat="1" applyFont="1" applyFill="1" applyBorder="1" applyAlignment="1">
      <alignment horizontal="center" vertical="center" wrapText="1"/>
    </xf>
    <xf numFmtId="43" fontId="41" fillId="0" borderId="0" xfId="56" applyNumberFormat="1" applyFont="1" applyFill="1" applyAlignment="1">
      <alignment vertical="center" wrapText="1"/>
    </xf>
    <xf numFmtId="165" fontId="42" fillId="19" borderId="11" xfId="45" applyNumberFormat="1" applyFont="1" applyFill="1" applyBorder="1" applyAlignment="1">
      <alignment horizontal="center" vertical="center" wrapText="1"/>
    </xf>
    <xf numFmtId="165" fontId="42" fillId="20" borderId="12" xfId="45" applyNumberFormat="1" applyFont="1" applyFill="1" applyBorder="1" applyAlignment="1">
      <alignment horizontal="center" vertical="center" wrapText="1"/>
    </xf>
    <xf numFmtId="165" fontId="42" fillId="21" borderId="12" xfId="28" applyNumberFormat="1" applyFont="1" applyFill="1" applyBorder="1" applyAlignment="1">
      <alignment horizontal="center" vertical="center" wrapText="1"/>
    </xf>
    <xf numFmtId="166" fontId="43" fillId="0" borderId="12" xfId="28" applyNumberFormat="1" applyFont="1" applyFill="1" applyBorder="1" applyAlignment="1" applyProtection="1">
      <alignment horizontal="right" vertical="center"/>
      <protection hidden="1"/>
    </xf>
    <xf numFmtId="165" fontId="43" fillId="0" borderId="12" xfId="28" applyNumberFormat="1" applyFont="1" applyFill="1" applyBorder="1" applyAlignment="1">
      <alignment horizontal="center" vertical="center" wrapText="1"/>
    </xf>
    <xf numFmtId="0" fontId="42" fillId="21" borderId="12" xfId="113" applyFont="1" applyFill="1" applyBorder="1" applyAlignment="1">
      <alignment horizontal="center" vertical="center" wrapText="1"/>
    </xf>
    <xf numFmtId="165" fontId="42" fillId="21" borderId="12" xfId="49" applyNumberFormat="1" applyFont="1" applyFill="1" applyBorder="1" applyAlignment="1">
      <alignment horizontal="center" vertical="center" wrapText="1"/>
    </xf>
    <xf numFmtId="165" fontId="2" fillId="0" borderId="12" xfId="53" applyNumberFormat="1" applyFont="1" applyFill="1" applyBorder="1" applyAlignment="1">
      <alignment horizontal="center" vertical="center" wrapText="1"/>
    </xf>
    <xf numFmtId="0" fontId="2" fillId="0" borderId="12" xfId="114" applyFont="1" applyFill="1" applyBorder="1" applyAlignment="1">
      <alignment horizontal="center" vertical="center" wrapText="1"/>
    </xf>
    <xf numFmtId="165" fontId="3" fillId="0" borderId="12" xfId="35" applyNumberFormat="1" applyFont="1" applyFill="1" applyBorder="1" applyAlignment="1">
      <alignment horizontal="center" vertical="center" wrapText="1"/>
    </xf>
    <xf numFmtId="165" fontId="43" fillId="0" borderId="12" xfId="49" applyNumberFormat="1" applyFont="1" applyFill="1" applyBorder="1" applyAlignment="1">
      <alignment horizontal="center" vertical="center" wrapText="1"/>
    </xf>
    <xf numFmtId="0" fontId="3" fillId="0" borderId="12" xfId="114" applyFont="1" applyFill="1" applyBorder="1" applyAlignment="1">
      <alignment horizontal="center" vertical="center" wrapText="1"/>
    </xf>
    <xf numFmtId="0" fontId="43" fillId="0" borderId="12" xfId="114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2" xfId="113" applyFont="1" applyFill="1" applyBorder="1" applyAlignment="1">
      <alignment horizontal="center" vertical="center" wrapText="1"/>
    </xf>
    <xf numFmtId="165" fontId="43" fillId="0" borderId="13" xfId="28" applyNumberFormat="1" applyFont="1" applyFill="1" applyBorder="1" applyAlignment="1">
      <alignment horizontal="center" vertical="center" wrapText="1"/>
    </xf>
    <xf numFmtId="165" fontId="43" fillId="0" borderId="13" xfId="49" applyNumberFormat="1" applyFont="1" applyFill="1" applyBorder="1" applyAlignment="1">
      <alignment horizontal="center" vertical="center" wrapText="1"/>
    </xf>
    <xf numFmtId="165" fontId="4" fillId="0" borderId="0" xfId="28" applyNumberFormat="1" applyFont="1" applyFill="1" applyBorder="1" applyAlignment="1">
      <alignment horizontal="center" vertical="center" wrapText="1"/>
    </xf>
    <xf numFmtId="165" fontId="3" fillId="0" borderId="0" xfId="28" applyNumberFormat="1" applyFont="1" applyFill="1" applyBorder="1" applyAlignment="1">
      <alignment horizontal="center" vertical="center" wrapText="1"/>
    </xf>
    <xf numFmtId="165" fontId="5" fillId="0" borderId="0" xfId="28" applyNumberFormat="1" applyFont="1" applyFill="1" applyBorder="1" applyAlignment="1">
      <alignment horizontal="left" vertical="center" wrapText="1"/>
    </xf>
    <xf numFmtId="165" fontId="41" fillId="0" borderId="0" xfId="28" applyNumberFormat="1" applyFont="1" applyFill="1" applyBorder="1" applyAlignment="1">
      <alignment vertical="center" wrapText="1"/>
    </xf>
    <xf numFmtId="0" fontId="4" fillId="0" borderId="0" xfId="56" applyNumberFormat="1" applyFont="1" applyFill="1" applyAlignment="1">
      <alignment vertical="center" wrapText="1"/>
    </xf>
    <xf numFmtId="165" fontId="4" fillId="0" borderId="0" xfId="56" applyNumberFormat="1" applyFont="1" applyFill="1" applyAlignment="1">
      <alignment vertical="center" wrapText="1"/>
    </xf>
    <xf numFmtId="165" fontId="4" fillId="0" borderId="0" xfId="56" applyNumberFormat="1" applyFont="1" applyFill="1" applyAlignment="1">
      <alignment horizontal="center" vertical="center" wrapText="1"/>
    </xf>
    <xf numFmtId="0" fontId="6" fillId="0" borderId="0" xfId="56" applyNumberFormat="1" applyFont="1" applyFill="1" applyAlignment="1">
      <alignment horizontal="left" vertical="center"/>
    </xf>
    <xf numFmtId="165" fontId="6" fillId="0" borderId="0" xfId="56" applyNumberFormat="1" applyFont="1" applyFill="1" applyAlignment="1">
      <alignment horizontal="center" vertical="center" wrapText="1"/>
    </xf>
    <xf numFmtId="0" fontId="6" fillId="18" borderId="14" xfId="107" applyFont="1" applyFill="1" applyBorder="1" applyAlignment="1" applyProtection="1">
      <alignment vertical="center" wrapText="1"/>
      <protection hidden="1"/>
    </xf>
    <xf numFmtId="0" fontId="6" fillId="18" borderId="15" xfId="107" applyFont="1" applyFill="1" applyBorder="1" applyAlignment="1" applyProtection="1">
      <alignment vertical="center" wrapText="1"/>
      <protection hidden="1"/>
    </xf>
    <xf numFmtId="165" fontId="3" fillId="0" borderId="16" xfId="56" applyNumberFormat="1" applyFont="1" applyFill="1" applyBorder="1" applyAlignment="1">
      <alignment horizontal="center" vertical="center" wrapText="1"/>
    </xf>
    <xf numFmtId="165" fontId="3" fillId="0" borderId="16" xfId="28" applyNumberFormat="1" applyFont="1" applyFill="1" applyBorder="1" applyAlignment="1">
      <alignment horizontal="center" vertical="center" wrapText="1"/>
    </xf>
    <xf numFmtId="0" fontId="5" fillId="19" borderId="11" xfId="99" applyNumberFormat="1" applyFont="1" applyFill="1" applyBorder="1" applyAlignment="1">
      <alignment horizontal="center" vertical="center" wrapText="1"/>
    </xf>
    <xf numFmtId="0" fontId="5" fillId="19" borderId="11" xfId="118" applyFont="1" applyFill="1" applyBorder="1" applyAlignment="1">
      <alignment horizontal="center" vertical="center" wrapText="1"/>
    </xf>
    <xf numFmtId="166" fontId="5" fillId="19" borderId="11" xfId="45" applyNumberFormat="1" applyFont="1" applyFill="1" applyBorder="1" applyAlignment="1">
      <alignment horizontal="center" vertical="center" wrapText="1"/>
    </xf>
    <xf numFmtId="165" fontId="5" fillId="19" borderId="11" xfId="45" applyNumberFormat="1" applyFont="1" applyFill="1" applyBorder="1" applyAlignment="1">
      <alignment horizontal="center" vertical="center" wrapText="1"/>
    </xf>
    <xf numFmtId="166" fontId="3" fillId="0" borderId="12" xfId="28" applyNumberFormat="1" applyFont="1" applyFill="1" applyBorder="1" applyAlignment="1">
      <alignment horizontal="right" vertical="center"/>
    </xf>
    <xf numFmtId="165" fontId="3" fillId="0" borderId="17" xfId="31" applyNumberFormat="1" applyFont="1" applyFill="1" applyBorder="1" applyAlignment="1">
      <alignment horizontal="center" vertical="center"/>
    </xf>
    <xf numFmtId="165" fontId="3" fillId="0" borderId="12" xfId="31" applyNumberFormat="1" applyFont="1" applyFill="1" applyBorder="1" applyAlignment="1">
      <alignment horizontal="center" vertical="center"/>
    </xf>
    <xf numFmtId="165" fontId="3" fillId="0" borderId="12" xfId="31" applyNumberFormat="1" applyFont="1" applyFill="1" applyBorder="1" applyAlignment="1">
      <alignment horizontal="center" vertical="center" wrapText="1"/>
    </xf>
    <xf numFmtId="0" fontId="45" fillId="22" borderId="12" xfId="56" applyNumberFormat="1" applyFont="1" applyFill="1" applyBorder="1" applyAlignment="1">
      <alignment horizontal="center" vertical="center" wrapText="1"/>
    </xf>
    <xf numFmtId="2" fontId="45" fillId="22" borderId="12" xfId="0" applyNumberFormat="1" applyFont="1" applyFill="1" applyBorder="1" applyAlignment="1">
      <alignment horizontal="justify" vertical="center" wrapText="1"/>
    </xf>
    <xf numFmtId="165" fontId="41" fillId="22" borderId="12" xfId="28" applyNumberFormat="1" applyFont="1" applyFill="1" applyBorder="1" applyAlignment="1">
      <alignment horizontal="center" vertical="center" wrapText="1"/>
    </xf>
    <xf numFmtId="166" fontId="45" fillId="22" borderId="12" xfId="0" applyNumberFormat="1" applyFont="1" applyFill="1" applyBorder="1" applyAlignment="1">
      <alignment horizontal="right" vertical="center" wrapText="1"/>
    </xf>
    <xf numFmtId="166" fontId="45" fillId="22" borderId="12" xfId="0" applyNumberFormat="1" applyFont="1" applyFill="1" applyBorder="1" applyAlignment="1">
      <alignment horizontal="center" vertical="center" wrapText="1"/>
    </xf>
    <xf numFmtId="166" fontId="45" fillId="22" borderId="12" xfId="116" applyNumberFormat="1" applyFont="1" applyFill="1" applyBorder="1" applyAlignment="1">
      <alignment horizontal="center" vertical="center" wrapText="1"/>
    </xf>
    <xf numFmtId="166" fontId="45" fillId="22" borderId="12" xfId="82" applyNumberFormat="1" applyFont="1" applyFill="1" applyBorder="1" applyAlignment="1">
      <alignment horizontal="center" vertical="center" wrapText="1"/>
    </xf>
    <xf numFmtId="166" fontId="45" fillId="22" borderId="12" xfId="28" applyNumberFormat="1" applyFont="1" applyFill="1" applyBorder="1" applyAlignment="1">
      <alignment horizontal="center" vertical="center" wrapText="1"/>
    </xf>
    <xf numFmtId="0" fontId="45" fillId="22" borderId="12" xfId="28" applyNumberFormat="1" applyFont="1" applyFill="1" applyBorder="1" applyAlignment="1">
      <alignment horizontal="center" vertical="center" wrapText="1"/>
    </xf>
    <xf numFmtId="165" fontId="45" fillId="22" borderId="12" xfId="83" applyNumberFormat="1" applyFont="1" applyFill="1" applyBorder="1" applyAlignment="1">
      <alignment horizontal="justify" vertical="center" wrapText="1"/>
    </xf>
    <xf numFmtId="0" fontId="7" fillId="0" borderId="12" xfId="99" applyNumberFormat="1" applyFont="1" applyFill="1" applyBorder="1" applyAlignment="1">
      <alignment horizontal="center" vertical="center" wrapText="1"/>
    </xf>
    <xf numFmtId="0" fontId="7" fillId="0" borderId="12" xfId="118" applyFont="1" applyFill="1" applyBorder="1" applyAlignment="1">
      <alignment horizontal="left" vertical="center" wrapText="1"/>
    </xf>
    <xf numFmtId="165" fontId="7" fillId="0" borderId="12" xfId="35" applyNumberFormat="1" applyFont="1" applyFill="1" applyBorder="1" applyAlignment="1">
      <alignment horizontal="center" vertical="center" wrapText="1"/>
    </xf>
    <xf numFmtId="166" fontId="7" fillId="0" borderId="12" xfId="28" applyNumberFormat="1" applyFont="1" applyFill="1" applyBorder="1" applyAlignment="1">
      <alignment horizontal="right" vertical="center" wrapText="1"/>
    </xf>
    <xf numFmtId="0" fontId="8" fillId="0" borderId="12" xfId="35" applyNumberFormat="1" applyFont="1" applyFill="1" applyBorder="1" applyAlignment="1">
      <alignment horizontal="center" vertical="center" wrapText="1"/>
    </xf>
    <xf numFmtId="0" fontId="8" fillId="0" borderId="12" xfId="118" applyFont="1" applyFill="1" applyBorder="1" applyAlignment="1">
      <alignment horizontal="left" vertical="center" wrapText="1"/>
    </xf>
    <xf numFmtId="2" fontId="8" fillId="0" borderId="12" xfId="109" applyNumberFormat="1" applyFont="1" applyFill="1" applyBorder="1" applyAlignment="1">
      <alignment horizontal="center" vertical="center" wrapText="1"/>
    </xf>
    <xf numFmtId="166" fontId="8" fillId="0" borderId="12" xfId="28" applyNumberFormat="1" applyFont="1" applyFill="1" applyBorder="1" applyAlignment="1">
      <alignment horizontal="right" vertical="center" wrapText="1"/>
    </xf>
    <xf numFmtId="0" fontId="8" fillId="0" borderId="12" xfId="28" applyNumberFormat="1" applyFont="1" applyFill="1" applyBorder="1" applyAlignment="1">
      <alignment horizontal="center" vertical="center" wrapText="1"/>
    </xf>
    <xf numFmtId="166" fontId="8" fillId="0" borderId="12" xfId="28" applyNumberFormat="1" applyFont="1" applyFill="1" applyBorder="1" applyAlignment="1">
      <alignment horizontal="center" vertical="center" wrapText="1"/>
    </xf>
    <xf numFmtId="173" fontId="8" fillId="0" borderId="12" xfId="82" applyNumberFormat="1" applyFont="1" applyFill="1" applyBorder="1" applyAlignment="1">
      <alignment horizontal="center" vertical="center" wrapText="1"/>
    </xf>
    <xf numFmtId="0" fontId="5" fillId="20" borderId="12" xfId="56" applyNumberFormat="1" applyFont="1" applyFill="1" applyBorder="1" applyAlignment="1">
      <alignment horizontal="center" vertical="center" wrapText="1"/>
    </xf>
    <xf numFmtId="165" fontId="5" fillId="20" borderId="12" xfId="28" applyNumberFormat="1" applyFont="1" applyFill="1" applyBorder="1" applyAlignment="1">
      <alignment horizontal="left" vertical="center" wrapText="1"/>
    </xf>
    <xf numFmtId="165" fontId="5" fillId="20" borderId="12" xfId="56" applyNumberFormat="1" applyFont="1" applyFill="1" applyBorder="1" applyAlignment="1">
      <alignment horizontal="center" vertical="center" wrapText="1"/>
    </xf>
    <xf numFmtId="166" fontId="5" fillId="20" borderId="12" xfId="45" applyNumberFormat="1" applyFont="1" applyFill="1" applyBorder="1" applyAlignment="1">
      <alignment horizontal="center" vertical="center" wrapText="1"/>
    </xf>
    <xf numFmtId="165" fontId="43" fillId="0" borderId="12" xfId="82" applyNumberFormat="1" applyFont="1" applyFill="1" applyBorder="1" applyAlignment="1">
      <alignment horizontal="left" vertical="center" wrapText="1"/>
    </xf>
    <xf numFmtId="165" fontId="43" fillId="0" borderId="12" xfId="82" applyNumberFormat="1" applyFont="1" applyFill="1" applyBorder="1" applyAlignment="1">
      <alignment horizontal="center" vertical="center" wrapText="1"/>
    </xf>
    <xf numFmtId="166" fontId="43" fillId="0" borderId="12" xfId="82" applyNumberFormat="1" applyFont="1" applyFill="1" applyBorder="1" applyAlignment="1">
      <alignment horizontal="center" vertical="center" wrapText="1"/>
    </xf>
    <xf numFmtId="165" fontId="43" fillId="0" borderId="12" xfId="119" applyNumberFormat="1" applyFont="1" applyFill="1" applyBorder="1" applyAlignment="1">
      <alignment horizontal="left" vertical="center" wrapText="1"/>
    </xf>
    <xf numFmtId="165" fontId="43" fillId="0" borderId="12" xfId="63" applyNumberFormat="1" applyFont="1" applyFill="1" applyBorder="1" applyAlignment="1">
      <alignment horizontal="center" vertical="center" wrapText="1"/>
    </xf>
    <xf numFmtId="165" fontId="43" fillId="0" borderId="12" xfId="113" applyNumberFormat="1" applyFont="1" applyFill="1" applyBorder="1" applyAlignment="1" applyProtection="1">
      <alignment horizontal="center" vertical="center" wrapText="1"/>
      <protection hidden="1"/>
    </xf>
    <xf numFmtId="165" fontId="43" fillId="0" borderId="12" xfId="57" applyNumberFormat="1" applyFont="1" applyFill="1" applyBorder="1" applyAlignment="1">
      <alignment horizontal="center" vertical="center" wrapText="1"/>
    </xf>
    <xf numFmtId="2" fontId="43" fillId="0" borderId="12" xfId="101" applyNumberFormat="1" applyFont="1" applyFill="1" applyBorder="1" applyAlignment="1">
      <alignment horizontal="left" vertical="center" wrapText="1"/>
    </xf>
    <xf numFmtId="0" fontId="43" fillId="0" borderId="12" xfId="115" applyFont="1" applyFill="1" applyBorder="1" applyAlignment="1">
      <alignment horizontal="left" vertical="center" wrapText="1"/>
    </xf>
    <xf numFmtId="172" fontId="43" fillId="0" borderId="12" xfId="63" applyNumberFormat="1" applyFont="1" applyFill="1" applyBorder="1" applyAlignment="1" applyProtection="1">
      <alignment horizontal="center" vertical="center" wrapText="1"/>
      <protection hidden="1"/>
    </xf>
    <xf numFmtId="0" fontId="43" fillId="0" borderId="12" xfId="28" applyNumberFormat="1" applyFont="1" applyFill="1" applyBorder="1" applyAlignment="1">
      <alignment horizontal="center" vertical="center" wrapText="1"/>
    </xf>
    <xf numFmtId="2" fontId="43" fillId="0" borderId="12" xfId="101" applyNumberFormat="1" applyFont="1" applyFill="1" applyBorder="1" applyAlignment="1">
      <alignment horizontal="center" vertical="center" wrapText="1"/>
    </xf>
    <xf numFmtId="166" fontId="43" fillId="0" borderId="12" xfId="45" applyNumberFormat="1" applyFont="1" applyFill="1" applyBorder="1" applyAlignment="1">
      <alignment horizontal="center" vertical="center" wrapText="1"/>
    </xf>
    <xf numFmtId="165" fontId="43" fillId="0" borderId="12" xfId="29" applyNumberFormat="1" applyFont="1" applyFill="1" applyBorder="1" applyAlignment="1">
      <alignment horizontal="center" vertical="center" wrapText="1"/>
    </xf>
    <xf numFmtId="165" fontId="43" fillId="0" borderId="12" xfId="45" applyNumberFormat="1" applyFont="1" applyFill="1" applyBorder="1" applyAlignment="1">
      <alignment horizontal="center" vertical="center" wrapText="1"/>
    </xf>
    <xf numFmtId="165" fontId="6" fillId="18" borderId="10" xfId="45" applyNumberFormat="1" applyFont="1" applyFill="1" applyBorder="1" applyAlignment="1">
      <alignment horizontal="center" vertical="center" wrapText="1"/>
    </xf>
    <xf numFmtId="166" fontId="5" fillId="19" borderId="11" xfId="45" applyNumberFormat="1" applyFont="1" applyFill="1" applyBorder="1" applyAlignment="1">
      <alignment horizontal="right" vertical="center" wrapText="1"/>
    </xf>
    <xf numFmtId="43" fontId="41" fillId="0" borderId="28" xfId="28" applyFont="1" applyFill="1" applyBorder="1" applyAlignment="1">
      <alignment horizontal="center" vertical="center" wrapText="1"/>
    </xf>
    <xf numFmtId="49" fontId="41" fillId="0" borderId="28" xfId="43" applyNumberFormat="1" applyFont="1" applyFill="1" applyBorder="1" applyAlignment="1">
      <alignment horizontal="center" vertical="center" wrapText="1"/>
    </xf>
    <xf numFmtId="166" fontId="45" fillId="22" borderId="12" xfId="116" applyNumberFormat="1" applyFont="1" applyFill="1" applyBorder="1" applyAlignment="1">
      <alignment horizontal="right" vertical="center" wrapText="1"/>
    </xf>
    <xf numFmtId="166" fontId="45" fillId="22" borderId="12" xfId="45" applyNumberFormat="1" applyFont="1" applyFill="1" applyBorder="1" applyAlignment="1">
      <alignment horizontal="center" vertical="center" wrapText="1"/>
    </xf>
    <xf numFmtId="165" fontId="45" fillId="22" borderId="12" xfId="28" applyNumberFormat="1" applyFont="1" applyFill="1" applyBorder="1" applyAlignment="1">
      <alignment horizontal="center" vertical="center" wrapText="1"/>
    </xf>
    <xf numFmtId="166" fontId="45" fillId="22" borderId="12" xfId="28" applyNumberFormat="1" applyFont="1" applyFill="1" applyBorder="1" applyAlignment="1" applyProtection="1">
      <alignment horizontal="center" vertical="center"/>
      <protection hidden="1"/>
    </xf>
    <xf numFmtId="166" fontId="5" fillId="20" borderId="12" xfId="45" applyNumberFormat="1" applyFont="1" applyFill="1" applyBorder="1" applyAlignment="1">
      <alignment horizontal="right" vertical="center" wrapText="1"/>
    </xf>
    <xf numFmtId="166" fontId="43" fillId="0" borderId="12" xfId="82" applyNumberFormat="1" applyFont="1" applyFill="1" applyBorder="1" applyAlignment="1">
      <alignment horizontal="right" vertical="center" wrapText="1"/>
    </xf>
    <xf numFmtId="165" fontId="43" fillId="0" borderId="12" xfId="28" applyNumberFormat="1" applyFont="1" applyFill="1" applyBorder="1" applyAlignment="1">
      <alignment horizontal="right" vertical="center" wrapText="1"/>
    </xf>
    <xf numFmtId="166" fontId="43" fillId="0" borderId="12" xfId="45" applyNumberFormat="1" applyFont="1" applyFill="1" applyBorder="1" applyAlignment="1" applyProtection="1">
      <alignment horizontal="right" vertical="center" wrapText="1"/>
      <protection hidden="1"/>
    </xf>
    <xf numFmtId="166" fontId="43" fillId="0" borderId="12" xfId="45" applyNumberFormat="1" applyFont="1" applyFill="1" applyBorder="1" applyAlignment="1">
      <alignment horizontal="right" vertical="center" wrapText="1"/>
    </xf>
    <xf numFmtId="165" fontId="45" fillId="22" borderId="12" xfId="28" applyNumberFormat="1" applyFont="1" applyFill="1" applyBorder="1" applyAlignment="1">
      <alignment horizontal="right" vertical="center" wrapText="1"/>
    </xf>
    <xf numFmtId="40" fontId="45" fillId="22" borderId="12" xfId="0" applyNumberFormat="1" applyFont="1" applyFill="1" applyBorder="1" applyAlignment="1">
      <alignment horizontal="center" vertical="center" wrapText="1"/>
    </xf>
    <xf numFmtId="165" fontId="45" fillId="22" borderId="12" xfId="48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/>
    </xf>
    <xf numFmtId="0" fontId="45" fillId="22" borderId="12" xfId="113" applyFont="1" applyFill="1" applyBorder="1" applyAlignment="1">
      <alignment horizontal="center" vertical="center" wrapText="1"/>
    </xf>
    <xf numFmtId="4" fontId="45" fillId="22" borderId="12" xfId="116" applyNumberFormat="1" applyFont="1" applyFill="1" applyBorder="1" applyAlignment="1">
      <alignment horizontal="center" vertical="center" wrapText="1"/>
    </xf>
    <xf numFmtId="165" fontId="43" fillId="0" borderId="12" xfId="51" applyNumberFormat="1" applyFont="1" applyFill="1" applyBorder="1" applyAlignment="1">
      <alignment horizontal="center" vertical="center" wrapText="1"/>
    </xf>
    <xf numFmtId="165" fontId="43" fillId="0" borderId="12" xfId="82" applyNumberFormat="1" applyFont="1" applyFill="1" applyBorder="1" applyAlignment="1">
      <alignment vertical="center" wrapText="1"/>
    </xf>
    <xf numFmtId="165" fontId="43" fillId="0" borderId="12" xfId="0" applyNumberFormat="1" applyFont="1" applyFill="1" applyBorder="1" applyAlignment="1">
      <alignment horizontal="center" vertical="center" wrapText="1"/>
    </xf>
    <xf numFmtId="165" fontId="4" fillId="19" borderId="0" xfId="56" applyNumberFormat="1" applyFont="1" applyFill="1" applyAlignment="1">
      <alignment vertical="center" wrapText="1"/>
    </xf>
    <xf numFmtId="165" fontId="5" fillId="19" borderId="0" xfId="28" applyNumberFormat="1" applyFont="1" applyFill="1" applyBorder="1" applyAlignment="1">
      <alignment horizontal="left" vertical="center" wrapText="1"/>
    </xf>
    <xf numFmtId="165" fontId="43" fillId="0" borderId="0" xfId="56" applyNumberFormat="1" applyFont="1" applyFill="1" applyAlignment="1">
      <alignment vertical="center" wrapText="1"/>
    </xf>
    <xf numFmtId="166" fontId="43" fillId="0" borderId="0" xfId="28" applyNumberFormat="1" applyFont="1" applyFill="1" applyBorder="1" applyAlignment="1">
      <alignment vertical="center" wrapText="1"/>
    </xf>
    <xf numFmtId="165" fontId="5" fillId="20" borderId="0" xfId="28" applyNumberFormat="1" applyFont="1" applyFill="1" applyBorder="1" applyAlignment="1">
      <alignment horizontal="left" vertical="center" wrapText="1"/>
    </xf>
    <xf numFmtId="0" fontId="43" fillId="0" borderId="12" xfId="99" applyFont="1" applyFill="1" applyBorder="1" applyAlignment="1">
      <alignment horizontal="left" vertical="center" wrapText="1"/>
    </xf>
    <xf numFmtId="43" fontId="43" fillId="0" borderId="12" xfId="63" applyFont="1" applyFill="1" applyBorder="1" applyAlignment="1" applyProtection="1">
      <alignment horizontal="center" vertical="center" wrapText="1"/>
      <protection hidden="1"/>
    </xf>
    <xf numFmtId="0" fontId="43" fillId="0" borderId="12" xfId="113" applyFont="1" applyFill="1" applyBorder="1" applyAlignment="1" applyProtection="1">
      <alignment horizontal="center" vertical="center" wrapText="1"/>
      <protection hidden="1"/>
    </xf>
    <xf numFmtId="165" fontId="43" fillId="0" borderId="12" xfId="48" applyNumberFormat="1" applyFont="1" applyFill="1" applyBorder="1" applyAlignment="1">
      <alignment horizontal="left" vertical="center" wrapText="1"/>
    </xf>
    <xf numFmtId="0" fontId="43" fillId="0" borderId="12" xfId="0" applyFont="1" applyFill="1" applyBorder="1" applyAlignment="1" applyProtection="1">
      <alignment horizontal="center" vertical="center" wrapText="1"/>
      <protection hidden="1"/>
    </xf>
    <xf numFmtId="166" fontId="43" fillId="0" borderId="12" xfId="48" applyNumberFormat="1" applyFont="1" applyFill="1" applyBorder="1" applyAlignment="1">
      <alignment horizontal="center" vertical="center" wrapText="1"/>
    </xf>
    <xf numFmtId="0" fontId="43" fillId="0" borderId="12" xfId="48" applyNumberFormat="1" applyFont="1" applyFill="1" applyBorder="1" applyAlignment="1">
      <alignment horizontal="center" vertical="center" wrapText="1"/>
    </xf>
    <xf numFmtId="173" fontId="43" fillId="0" borderId="12" xfId="48" applyNumberFormat="1" applyFont="1" applyFill="1" applyBorder="1" applyAlignment="1">
      <alignment horizontal="center" vertical="center" wrapText="1"/>
    </xf>
    <xf numFmtId="166" fontId="43" fillId="0" borderId="12" xfId="113" applyNumberFormat="1" applyFont="1" applyFill="1" applyBorder="1" applyAlignment="1" applyProtection="1">
      <alignment horizontal="center" vertical="center" wrapText="1"/>
      <protection hidden="1"/>
    </xf>
    <xf numFmtId="166" fontId="43" fillId="0" borderId="12" xfId="0" applyNumberFormat="1" applyFont="1" applyFill="1" applyBorder="1" applyAlignment="1">
      <alignment horizontal="center" vertical="center" wrapText="1"/>
    </xf>
    <xf numFmtId="166" fontId="43" fillId="0" borderId="12" xfId="74" applyNumberFormat="1" applyFont="1" applyFill="1" applyBorder="1" applyAlignment="1">
      <alignment horizontal="center" vertical="center" wrapText="1"/>
    </xf>
    <xf numFmtId="172" fontId="43" fillId="0" borderId="12" xfId="119" applyNumberFormat="1" applyFont="1" applyFill="1" applyBorder="1" applyAlignment="1">
      <alignment horizontal="left" vertical="center" wrapText="1"/>
    </xf>
    <xf numFmtId="165" fontId="43" fillId="0" borderId="12" xfId="56" applyNumberFormat="1" applyFont="1" applyFill="1" applyBorder="1" applyAlignment="1">
      <alignment horizontal="center" vertical="center" wrapText="1"/>
    </xf>
    <xf numFmtId="173" fontId="43" fillId="0" borderId="12" xfId="28" applyNumberFormat="1" applyFont="1" applyFill="1" applyBorder="1" applyAlignment="1">
      <alignment horizontal="center" vertical="center" wrapText="1"/>
    </xf>
    <xf numFmtId="165" fontId="43" fillId="0" borderId="12" xfId="73" applyNumberFormat="1" applyFont="1" applyFill="1" applyBorder="1" applyAlignment="1">
      <alignment horizontal="left" vertical="center" wrapText="1"/>
    </xf>
    <xf numFmtId="165" fontId="43" fillId="0" borderId="12" xfId="73" applyNumberFormat="1" applyFont="1" applyFill="1" applyBorder="1" applyAlignment="1">
      <alignment horizontal="center" vertical="center" wrapText="1"/>
    </xf>
    <xf numFmtId="0" fontId="41" fillId="19" borderId="12" xfId="56" applyNumberFormat="1" applyFont="1" applyFill="1" applyBorder="1" applyAlignment="1">
      <alignment horizontal="center" vertical="center" wrapText="1"/>
    </xf>
    <xf numFmtId="0" fontId="41" fillId="19" borderId="12" xfId="115" applyFont="1" applyFill="1" applyBorder="1" applyAlignment="1">
      <alignment horizontal="left" vertical="center" wrapText="1"/>
    </xf>
    <xf numFmtId="165" fontId="41" fillId="19" borderId="12" xfId="73" applyNumberFormat="1" applyFont="1" applyFill="1" applyBorder="1" applyAlignment="1">
      <alignment horizontal="center" vertical="center" wrapText="1"/>
    </xf>
    <xf numFmtId="166" fontId="41" fillId="19" borderId="12" xfId="28" applyNumberFormat="1" applyFont="1" applyFill="1" applyBorder="1" applyAlignment="1">
      <alignment horizontal="right" vertical="center" wrapText="1"/>
    </xf>
    <xf numFmtId="166" fontId="41" fillId="19" borderId="12" xfId="28" applyNumberFormat="1" applyFont="1" applyFill="1" applyBorder="1" applyAlignment="1">
      <alignment horizontal="center" vertical="center" wrapText="1"/>
    </xf>
    <xf numFmtId="43" fontId="41" fillId="19" borderId="12" xfId="117" applyNumberFormat="1" applyFont="1" applyFill="1" applyBorder="1" applyAlignment="1">
      <alignment horizontal="center" vertical="center" wrapText="1"/>
    </xf>
    <xf numFmtId="0" fontId="41" fillId="19" borderId="12" xfId="0" applyFont="1" applyFill="1" applyBorder="1" applyAlignment="1">
      <alignment horizontal="center" vertical="center" wrapText="1"/>
    </xf>
    <xf numFmtId="165" fontId="41" fillId="19" borderId="12" xfId="63" applyNumberFormat="1" applyFont="1" applyFill="1" applyBorder="1" applyAlignment="1">
      <alignment horizontal="center" vertical="center" wrapText="1"/>
    </xf>
    <xf numFmtId="165" fontId="43" fillId="0" borderId="12" xfId="48" applyNumberFormat="1" applyFont="1" applyFill="1" applyBorder="1" applyAlignment="1">
      <alignment horizontal="center" vertical="center" wrapText="1"/>
    </xf>
    <xf numFmtId="174" fontId="43" fillId="0" borderId="12" xfId="48" applyNumberFormat="1" applyFont="1" applyFill="1" applyBorder="1" applyAlignment="1">
      <alignment horizontal="center" vertical="center" wrapText="1"/>
    </xf>
    <xf numFmtId="165" fontId="43" fillId="0" borderId="12" xfId="28" applyNumberFormat="1" applyFont="1" applyFill="1" applyBorder="1" applyAlignment="1" applyProtection="1">
      <alignment horizontal="right" vertical="center" wrapText="1"/>
      <protection hidden="1"/>
    </xf>
    <xf numFmtId="165" fontId="41" fillId="19" borderId="12" xfId="28" applyNumberFormat="1" applyFont="1" applyFill="1" applyBorder="1" applyAlignment="1">
      <alignment horizontal="right" vertical="center" wrapText="1"/>
    </xf>
    <xf numFmtId="165" fontId="41" fillId="19" borderId="12" xfId="28" applyNumberFormat="1" applyFont="1" applyFill="1" applyBorder="1" applyAlignment="1">
      <alignment horizontal="center" vertical="center" wrapText="1"/>
    </xf>
    <xf numFmtId="0" fontId="43" fillId="0" borderId="12" xfId="45" applyNumberFormat="1" applyFont="1" applyFill="1" applyBorder="1" applyAlignment="1">
      <alignment horizontal="center" vertical="center" wrapText="1"/>
    </xf>
    <xf numFmtId="0" fontId="3" fillId="0" borderId="16" xfId="56" quotePrefix="1" applyNumberFormat="1" applyFont="1" applyFill="1" applyBorder="1" applyAlignment="1">
      <alignment horizontal="center" vertical="center" wrapText="1"/>
    </xf>
    <xf numFmtId="165" fontId="3" fillId="0" borderId="16" xfId="56" quotePrefix="1" applyNumberFormat="1" applyFont="1" applyFill="1" applyBorder="1" applyAlignment="1">
      <alignment horizontal="center" vertical="center" wrapText="1"/>
    </xf>
    <xf numFmtId="165" fontId="3" fillId="0" borderId="16" xfId="28" quotePrefix="1" applyNumberFormat="1" applyFont="1" applyFill="1" applyBorder="1" applyAlignment="1">
      <alignment horizontal="center" vertical="center" wrapText="1"/>
    </xf>
    <xf numFmtId="0" fontId="3" fillId="0" borderId="16" xfId="105" quotePrefix="1" applyFont="1" applyFill="1" applyBorder="1" applyAlignment="1">
      <alignment horizontal="center" vertical="center" wrapText="1"/>
    </xf>
    <xf numFmtId="0" fontId="3" fillId="0" borderId="16" xfId="118" quotePrefix="1" applyFont="1" applyFill="1" applyBorder="1" applyAlignment="1">
      <alignment horizontal="center" vertical="center" wrapText="1"/>
    </xf>
    <xf numFmtId="0" fontId="3" fillId="0" borderId="16" xfId="113" quotePrefix="1" applyFont="1" applyFill="1" applyBorder="1" applyAlignment="1">
      <alignment horizontal="center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166" fontId="43" fillId="0" borderId="13" xfId="28" applyNumberFormat="1" applyFont="1" applyFill="1" applyBorder="1" applyAlignment="1">
      <alignment horizontal="right" vertical="center"/>
    </xf>
    <xf numFmtId="166" fontId="43" fillId="0" borderId="13" xfId="28" applyNumberFormat="1" applyFont="1" applyFill="1" applyBorder="1" applyAlignment="1">
      <alignment horizontal="right" vertical="center" wrapText="1"/>
    </xf>
    <xf numFmtId="166" fontId="43" fillId="0" borderId="13" xfId="28" applyNumberFormat="1" applyFont="1" applyFill="1" applyBorder="1" applyAlignment="1" applyProtection="1">
      <alignment horizontal="right" vertical="center"/>
      <protection hidden="1"/>
    </xf>
    <xf numFmtId="0" fontId="43" fillId="0" borderId="13" xfId="114" applyFont="1" applyFill="1" applyBorder="1" applyAlignment="1">
      <alignment horizontal="center" vertical="center" wrapText="1"/>
    </xf>
    <xf numFmtId="165" fontId="6" fillId="19" borderId="27" xfId="28" applyNumberFormat="1" applyFont="1" applyFill="1" applyBorder="1" applyAlignment="1">
      <alignment horizontal="center" vertical="center" wrapText="1"/>
    </xf>
    <xf numFmtId="165" fontId="6" fillId="0" borderId="27" xfId="28" applyNumberFormat="1" applyFont="1" applyFill="1" applyBorder="1" applyAlignment="1">
      <alignment horizontal="center" vertical="center" wrapText="1"/>
    </xf>
    <xf numFmtId="165" fontId="47" fillId="18" borderId="10" xfId="56" applyNumberFormat="1" applyFont="1" applyFill="1" applyBorder="1" applyAlignment="1">
      <alignment horizontal="center" vertical="center" wrapText="1"/>
    </xf>
    <xf numFmtId="165" fontId="47" fillId="20" borderId="16" xfId="56" applyNumberFormat="1" applyFont="1" applyFill="1" applyBorder="1" applyAlignment="1">
      <alignment horizontal="center" vertical="center" wrapText="1"/>
    </xf>
    <xf numFmtId="165" fontId="47" fillId="18" borderId="18" xfId="56" applyNumberFormat="1" applyFont="1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0" fontId="6" fillId="18" borderId="10" xfId="105" applyFont="1" applyFill="1" applyBorder="1" applyAlignment="1">
      <alignment horizontal="center" vertical="center" wrapText="1"/>
    </xf>
    <xf numFmtId="0" fontId="6" fillId="18" borderId="16" xfId="105" applyFont="1" applyFill="1" applyBorder="1" applyAlignment="1">
      <alignment horizontal="center" vertical="center" wrapText="1"/>
    </xf>
    <xf numFmtId="0" fontId="6" fillId="18" borderId="18" xfId="105" applyFont="1" applyFill="1" applyBorder="1" applyAlignment="1">
      <alignment horizontal="center" vertical="center" wrapText="1"/>
    </xf>
    <xf numFmtId="0" fontId="6" fillId="18" borderId="10" xfId="118" applyFont="1" applyFill="1" applyBorder="1" applyAlignment="1">
      <alignment horizontal="center" vertical="center" wrapText="1"/>
    </xf>
    <xf numFmtId="0" fontId="6" fillId="18" borderId="16" xfId="118" applyFont="1" applyFill="1" applyBorder="1" applyAlignment="1">
      <alignment horizontal="center" vertical="center" wrapText="1"/>
    </xf>
    <xf numFmtId="0" fontId="6" fillId="18" borderId="18" xfId="118" applyFont="1" applyFill="1" applyBorder="1" applyAlignment="1">
      <alignment horizontal="center" vertical="center" wrapText="1"/>
    </xf>
    <xf numFmtId="0" fontId="6" fillId="18" borderId="10" xfId="107" applyFont="1" applyFill="1" applyBorder="1" applyAlignment="1" applyProtection="1">
      <alignment horizontal="center" vertical="center" wrapText="1"/>
      <protection hidden="1"/>
    </xf>
    <xf numFmtId="0" fontId="6" fillId="18" borderId="18" xfId="107" applyFont="1" applyFill="1" applyBorder="1" applyAlignment="1" applyProtection="1">
      <alignment horizontal="center" vertical="center" wrapText="1"/>
      <protection hidden="1"/>
    </xf>
    <xf numFmtId="165" fontId="6" fillId="18" borderId="10" xfId="45" applyNumberFormat="1" applyFont="1" applyFill="1" applyBorder="1" applyAlignment="1">
      <alignment horizontal="center" vertical="center" wrapText="1"/>
    </xf>
    <xf numFmtId="165" fontId="6" fillId="18" borderId="18" xfId="45" applyNumberFormat="1" applyFont="1" applyFill="1" applyBorder="1" applyAlignment="1">
      <alignment horizontal="center" vertical="center" wrapText="1"/>
    </xf>
    <xf numFmtId="165" fontId="46" fillId="0" borderId="0" xfId="56" applyNumberFormat="1" applyFont="1" applyFill="1" applyAlignment="1">
      <alignment horizontal="center" vertical="center"/>
    </xf>
    <xf numFmtId="0" fontId="6" fillId="18" borderId="19" xfId="45" applyNumberFormat="1" applyFont="1" applyFill="1" applyBorder="1" applyAlignment="1">
      <alignment horizontal="center" vertical="center" wrapText="1"/>
    </xf>
    <xf numFmtId="0" fontId="6" fillId="18" borderId="20" xfId="45" applyNumberFormat="1" applyFont="1" applyFill="1" applyBorder="1" applyAlignment="1">
      <alignment horizontal="center" vertical="center" wrapText="1"/>
    </xf>
    <xf numFmtId="0" fontId="6" fillId="18" borderId="21" xfId="45" applyNumberFormat="1" applyFont="1" applyFill="1" applyBorder="1" applyAlignment="1">
      <alignment horizontal="center" vertical="center" wrapText="1"/>
    </xf>
    <xf numFmtId="0" fontId="6" fillId="18" borderId="19" xfId="118" applyFont="1" applyFill="1" applyBorder="1" applyAlignment="1">
      <alignment horizontal="center" vertical="center" wrapText="1"/>
    </xf>
    <xf numFmtId="0" fontId="6" fillId="18" borderId="20" xfId="118" applyFont="1" applyFill="1" applyBorder="1" applyAlignment="1">
      <alignment horizontal="center" vertical="center" wrapText="1"/>
    </xf>
    <xf numFmtId="0" fontId="6" fillId="18" borderId="21" xfId="118" applyFont="1" applyFill="1" applyBorder="1" applyAlignment="1">
      <alignment horizontal="center" vertical="center" wrapText="1"/>
    </xf>
    <xf numFmtId="0" fontId="6" fillId="18" borderId="19" xfId="105" applyFont="1" applyFill="1" applyBorder="1" applyAlignment="1">
      <alignment horizontal="center" vertical="center" wrapText="1"/>
    </xf>
    <xf numFmtId="0" fontId="6" fillId="18" borderId="21" xfId="105" applyFont="1" applyFill="1" applyBorder="1" applyAlignment="1">
      <alignment horizontal="center" vertical="center" wrapText="1"/>
    </xf>
    <xf numFmtId="165" fontId="6" fillId="18" borderId="10" xfId="56" applyNumberFormat="1" applyFont="1" applyFill="1" applyBorder="1" applyAlignment="1">
      <alignment horizontal="center" vertical="center" wrapText="1"/>
    </xf>
    <xf numFmtId="165" fontId="6" fillId="20" borderId="16" xfId="56" applyNumberFormat="1" applyFont="1" applyFill="1" applyBorder="1" applyAlignment="1">
      <alignment horizontal="center" vertical="center" wrapText="1"/>
    </xf>
    <xf numFmtId="165" fontId="6" fillId="18" borderId="18" xfId="56" applyNumberFormat="1" applyFont="1" applyFill="1" applyBorder="1" applyAlignment="1">
      <alignment horizontal="center" vertical="center" wrapText="1"/>
    </xf>
    <xf numFmtId="165" fontId="6" fillId="18" borderId="16" xfId="45" applyNumberFormat="1" applyFont="1" applyFill="1" applyBorder="1" applyAlignment="1">
      <alignment horizontal="center" vertical="center" wrapText="1"/>
    </xf>
    <xf numFmtId="165" fontId="6" fillId="18" borderId="19" xfId="45" applyNumberFormat="1" applyFont="1" applyFill="1" applyBorder="1" applyAlignment="1">
      <alignment horizontal="center" vertical="center" wrapText="1"/>
    </xf>
    <xf numFmtId="165" fontId="6" fillId="18" borderId="20" xfId="45" applyNumberFormat="1" applyFont="1" applyFill="1" applyBorder="1" applyAlignment="1">
      <alignment horizontal="center" vertical="center" wrapText="1"/>
    </xf>
    <xf numFmtId="165" fontId="6" fillId="18" borderId="21" xfId="45" applyNumberFormat="1" applyFont="1" applyFill="1" applyBorder="1" applyAlignment="1">
      <alignment horizontal="center" vertical="center" wrapText="1"/>
    </xf>
    <xf numFmtId="0" fontId="6" fillId="18" borderId="10" xfId="56" applyNumberFormat="1" applyFont="1" applyFill="1" applyBorder="1" applyAlignment="1">
      <alignment horizontal="center" vertical="center" wrapText="1"/>
    </xf>
    <xf numFmtId="0" fontId="6" fillId="18" borderId="16" xfId="56" applyNumberFormat="1" applyFont="1" applyFill="1" applyBorder="1" applyAlignment="1">
      <alignment horizontal="center" vertical="center" wrapText="1"/>
    </xf>
    <xf numFmtId="0" fontId="6" fillId="18" borderId="18" xfId="56" applyNumberFormat="1" applyFont="1" applyFill="1" applyBorder="1" applyAlignment="1">
      <alignment horizontal="center" vertical="center" wrapText="1"/>
    </xf>
    <xf numFmtId="0" fontId="6" fillId="18" borderId="10" xfId="45" applyNumberFormat="1" applyFont="1" applyFill="1" applyBorder="1" applyAlignment="1">
      <alignment horizontal="center" vertical="center" wrapText="1"/>
    </xf>
    <xf numFmtId="0" fontId="6" fillId="18" borderId="16" xfId="45" applyNumberFormat="1" applyFont="1" applyFill="1" applyBorder="1" applyAlignment="1">
      <alignment horizontal="center" vertical="center" wrapText="1"/>
    </xf>
    <xf numFmtId="0" fontId="6" fillId="18" borderId="18" xfId="45" applyNumberFormat="1" applyFont="1" applyFill="1" applyBorder="1" applyAlignment="1">
      <alignment horizontal="center" vertical="center" wrapText="1"/>
    </xf>
    <xf numFmtId="0" fontId="6" fillId="18" borderId="22" xfId="107" applyFont="1" applyFill="1" applyBorder="1" applyAlignment="1" applyProtection="1">
      <alignment horizontal="center" vertical="center" wrapText="1"/>
      <protection hidden="1"/>
    </xf>
    <xf numFmtId="0" fontId="6" fillId="18" borderId="23" xfId="107" applyFont="1" applyFill="1" applyBorder="1" applyAlignment="1" applyProtection="1">
      <alignment horizontal="center" vertical="center" wrapText="1"/>
      <protection hidden="1"/>
    </xf>
    <xf numFmtId="0" fontId="6" fillId="18" borderId="24" xfId="107" applyFont="1" applyFill="1" applyBorder="1" applyAlignment="1" applyProtection="1">
      <alignment horizontal="center" vertical="center" wrapText="1"/>
      <protection hidden="1"/>
    </xf>
    <xf numFmtId="0" fontId="6" fillId="18" borderId="25" xfId="107" applyFont="1" applyFill="1" applyBorder="1" applyAlignment="1" applyProtection="1">
      <alignment horizontal="center" vertical="center" wrapText="1"/>
      <protection hidden="1"/>
    </xf>
    <xf numFmtId="0" fontId="42" fillId="18" borderId="10" xfId="105" applyFont="1" applyFill="1" applyBorder="1" applyAlignment="1">
      <alignment horizontal="center" vertical="center" wrapText="1"/>
    </xf>
    <xf numFmtId="0" fontId="42" fillId="18" borderId="16" xfId="105" applyFont="1" applyFill="1" applyBorder="1" applyAlignment="1">
      <alignment horizontal="center" vertical="center" wrapText="1"/>
    </xf>
    <xf numFmtId="0" fontId="42" fillId="18" borderId="18" xfId="105" applyFont="1" applyFill="1" applyBorder="1" applyAlignment="1">
      <alignment horizontal="center" vertical="center" wrapText="1"/>
    </xf>
    <xf numFmtId="165" fontId="42" fillId="18" borderId="10" xfId="45" applyNumberFormat="1" applyFont="1" applyFill="1" applyBorder="1" applyAlignment="1">
      <alignment horizontal="center" vertical="center" wrapText="1"/>
    </xf>
    <xf numFmtId="165" fontId="42" fillId="18" borderId="18" xfId="45" applyNumberFormat="1" applyFont="1" applyFill="1" applyBorder="1" applyAlignment="1">
      <alignment horizontal="center" vertical="center" wrapText="1"/>
    </xf>
    <xf numFmtId="165" fontId="42" fillId="18" borderId="16" xfId="45" applyNumberFormat="1" applyFont="1" applyFill="1" applyBorder="1" applyAlignment="1">
      <alignment horizontal="center" vertical="center" wrapText="1"/>
    </xf>
    <xf numFmtId="0" fontId="42" fillId="18" borderId="10" xfId="118" applyFont="1" applyFill="1" applyBorder="1" applyAlignment="1">
      <alignment horizontal="center" vertical="center" wrapText="1"/>
    </xf>
    <xf numFmtId="0" fontId="42" fillId="18" borderId="16" xfId="118" applyFont="1" applyFill="1" applyBorder="1" applyAlignment="1">
      <alignment horizontal="center" vertical="center" wrapText="1"/>
    </xf>
    <xf numFmtId="0" fontId="42" fillId="18" borderId="18" xfId="118" applyFont="1" applyFill="1" applyBorder="1" applyAlignment="1">
      <alignment horizontal="center" vertical="center" wrapText="1"/>
    </xf>
    <xf numFmtId="0" fontId="42" fillId="18" borderId="26" xfId="0" applyFont="1" applyFill="1" applyBorder="1" applyAlignment="1">
      <alignment horizontal="center" vertical="center" wrapText="1"/>
    </xf>
    <xf numFmtId="165" fontId="48" fillId="0" borderId="0" xfId="56" applyNumberFormat="1" applyFont="1" applyFill="1" applyAlignment="1">
      <alignment horizontal="center" vertical="center"/>
    </xf>
    <xf numFmtId="0" fontId="42" fillId="18" borderId="19" xfId="45" applyNumberFormat="1" applyFont="1" applyFill="1" applyBorder="1" applyAlignment="1">
      <alignment horizontal="center" vertical="center" wrapText="1"/>
    </xf>
    <xf numFmtId="0" fontId="42" fillId="18" borderId="20" xfId="45" applyNumberFormat="1" applyFont="1" applyFill="1" applyBorder="1" applyAlignment="1">
      <alignment horizontal="center" vertical="center" wrapText="1"/>
    </xf>
    <xf numFmtId="0" fontId="42" fillId="18" borderId="21" xfId="45" applyNumberFormat="1" applyFont="1" applyFill="1" applyBorder="1" applyAlignment="1">
      <alignment horizontal="center" vertical="center" wrapText="1"/>
    </xf>
    <xf numFmtId="0" fontId="42" fillId="18" borderId="19" xfId="118" applyFont="1" applyFill="1" applyBorder="1" applyAlignment="1">
      <alignment horizontal="center" vertical="center" wrapText="1"/>
    </xf>
    <xf numFmtId="0" fontId="42" fillId="18" borderId="20" xfId="118" applyFont="1" applyFill="1" applyBorder="1" applyAlignment="1">
      <alignment horizontal="center" vertical="center" wrapText="1"/>
    </xf>
    <xf numFmtId="0" fontId="42" fillId="18" borderId="21" xfId="118" applyFont="1" applyFill="1" applyBorder="1" applyAlignment="1">
      <alignment horizontal="center" vertical="center" wrapText="1"/>
    </xf>
    <xf numFmtId="0" fontId="42" fillId="18" borderId="19" xfId="105" applyFont="1" applyFill="1" applyBorder="1" applyAlignment="1">
      <alignment horizontal="center" vertical="center" wrapText="1"/>
    </xf>
    <xf numFmtId="0" fontId="42" fillId="18" borderId="21" xfId="105" applyFont="1" applyFill="1" applyBorder="1" applyAlignment="1">
      <alignment horizontal="center" vertical="center" wrapText="1"/>
    </xf>
    <xf numFmtId="165" fontId="42" fillId="18" borderId="10" xfId="56" applyNumberFormat="1" applyFont="1" applyFill="1" applyBorder="1" applyAlignment="1">
      <alignment horizontal="center" vertical="center" wrapText="1"/>
    </xf>
    <xf numFmtId="165" fontId="42" fillId="20" borderId="16" xfId="56" applyNumberFormat="1" applyFont="1" applyFill="1" applyBorder="1" applyAlignment="1">
      <alignment horizontal="center" vertical="center" wrapText="1"/>
    </xf>
    <xf numFmtId="165" fontId="42" fillId="18" borderId="18" xfId="56" applyNumberFormat="1" applyFont="1" applyFill="1" applyBorder="1" applyAlignment="1">
      <alignment horizontal="center" vertical="center" wrapText="1"/>
    </xf>
    <xf numFmtId="165" fontId="42" fillId="18" borderId="19" xfId="45" applyNumberFormat="1" applyFont="1" applyFill="1" applyBorder="1" applyAlignment="1">
      <alignment horizontal="center" vertical="center" wrapText="1"/>
    </xf>
    <xf numFmtId="165" fontId="42" fillId="18" borderId="20" xfId="45" applyNumberFormat="1" applyFont="1" applyFill="1" applyBorder="1" applyAlignment="1">
      <alignment horizontal="center" vertical="center" wrapText="1"/>
    </xf>
    <xf numFmtId="165" fontId="42" fillId="18" borderId="21" xfId="45" applyNumberFormat="1" applyFont="1" applyFill="1" applyBorder="1" applyAlignment="1">
      <alignment horizontal="center" vertical="center" wrapText="1"/>
    </xf>
    <xf numFmtId="0" fontId="42" fillId="18" borderId="10" xfId="56" applyNumberFormat="1" applyFont="1" applyFill="1" applyBorder="1" applyAlignment="1">
      <alignment horizontal="center" vertical="center" wrapText="1"/>
    </xf>
    <xf numFmtId="0" fontId="42" fillId="18" borderId="16" xfId="56" applyNumberFormat="1" applyFont="1" applyFill="1" applyBorder="1" applyAlignment="1">
      <alignment horizontal="center" vertical="center" wrapText="1"/>
    </xf>
    <xf numFmtId="0" fontId="42" fillId="18" borderId="18" xfId="56" applyNumberFormat="1" applyFont="1" applyFill="1" applyBorder="1" applyAlignment="1">
      <alignment horizontal="center" vertical="center" wrapText="1"/>
    </xf>
    <xf numFmtId="0" fontId="42" fillId="18" borderId="10" xfId="45" applyNumberFormat="1" applyFont="1" applyFill="1" applyBorder="1" applyAlignment="1">
      <alignment horizontal="center" vertical="center" wrapText="1"/>
    </xf>
    <xf numFmtId="0" fontId="42" fillId="18" borderId="16" xfId="45" applyNumberFormat="1" applyFont="1" applyFill="1" applyBorder="1" applyAlignment="1">
      <alignment horizontal="center" vertical="center" wrapText="1"/>
    </xf>
    <xf numFmtId="0" fontId="42" fillId="18" borderId="18" xfId="45" applyNumberFormat="1" applyFont="1" applyFill="1" applyBorder="1" applyAlignment="1">
      <alignment horizontal="center" vertical="center" wrapText="1"/>
    </xf>
    <xf numFmtId="0" fontId="42" fillId="18" borderId="10" xfId="107" applyFont="1" applyFill="1" applyBorder="1" applyAlignment="1" applyProtection="1">
      <alignment horizontal="center" vertical="center" wrapText="1"/>
      <protection hidden="1"/>
    </xf>
    <xf numFmtId="0" fontId="42" fillId="18" borderId="16" xfId="107" applyFont="1" applyFill="1" applyBorder="1" applyAlignment="1" applyProtection="1">
      <alignment horizontal="center" vertical="center" wrapText="1"/>
      <protection hidden="1"/>
    </xf>
    <xf numFmtId="0" fontId="42" fillId="18" borderId="18" xfId="107" applyFont="1" applyFill="1" applyBorder="1" applyAlignment="1" applyProtection="1">
      <alignment horizontal="center" vertical="center" wrapText="1"/>
      <protection hidden="1"/>
    </xf>
  </cellXfs>
  <cellStyles count="12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10" xfId="29"/>
    <cellStyle name="Comma 10 10 2 2 2" xfId="30"/>
    <cellStyle name="Comma 10 10 2 2 2 2" xfId="31"/>
    <cellStyle name="Comma 10 10 2 2 2 3" xfId="32"/>
    <cellStyle name="Comma 10 10 2 2 2 5" xfId="33"/>
    <cellStyle name="Comma 10 2" xfId="34"/>
    <cellStyle name="Comma 10 2 2" xfId="35"/>
    <cellStyle name="Comma 10 2 2 2" xfId="36"/>
    <cellStyle name="Comma 10 2 3" xfId="37"/>
    <cellStyle name="Comma 10 2 3 2 2 2" xfId="38"/>
    <cellStyle name="Comma 10 2 3 2 2 3 3" xfId="39"/>
    <cellStyle name="Comma 10 2 3 2 2 3 3 2" xfId="40"/>
    <cellStyle name="Comma 10 2 3 2 2 4 3" xfId="41"/>
    <cellStyle name="Comma 10 2 3 2 3" xfId="42"/>
    <cellStyle name="Comma 10 3" xfId="43"/>
    <cellStyle name="Comma 10 4" xfId="44"/>
    <cellStyle name="Comma 15" xfId="45"/>
    <cellStyle name="Comma 15 2" xfId="46"/>
    <cellStyle name="Comma 15 2 2 2" xfId="47"/>
    <cellStyle name="Comma 15 2 2 2 2" xfId="48"/>
    <cellStyle name="Comma 15 2 3" xfId="49"/>
    <cellStyle name="Comma 15 2 3 2" xfId="50"/>
    <cellStyle name="Comma 15 2 3 2 2" xfId="51"/>
    <cellStyle name="Comma 15 4" xfId="52"/>
    <cellStyle name="Comma 2" xfId="53"/>
    <cellStyle name="Comma 2 10" xfId="54"/>
    <cellStyle name="Comma 2 10 2" xfId="55"/>
    <cellStyle name="Comma 2 2" xfId="56"/>
    <cellStyle name="Comma 2 2 2" xfId="57"/>
    <cellStyle name="Comma 2 2 2 2" xfId="58"/>
    <cellStyle name="Comma 2 2 2 2 2" xfId="59"/>
    <cellStyle name="Comma 2 2 2 3" xfId="60"/>
    <cellStyle name="Comma 2 2 2 3 2 2 2" xfId="61"/>
    <cellStyle name="Comma 2 2 2 3 2 2 2 3 3" xfId="62"/>
    <cellStyle name="Comma 2 2 2 3 2 2 3" xfId="63"/>
    <cellStyle name="Comma 2 2 3" xfId="64"/>
    <cellStyle name="Comma 2 2 3 2" xfId="65"/>
    <cellStyle name="Comma 2 2 4" xfId="66"/>
    <cellStyle name="Comma 2 5" xfId="67"/>
    <cellStyle name="Comma 2 7" xfId="68"/>
    <cellStyle name="Comma 2 9" xfId="69"/>
    <cellStyle name="Comma 3" xfId="70"/>
    <cellStyle name="Comma 3 2" xfId="71"/>
    <cellStyle name="Comma 3 2 2" xfId="72"/>
    <cellStyle name="Comma 3 2 2 2" xfId="73"/>
    <cellStyle name="Comma 3 2 3" xfId="74"/>
    <cellStyle name="Comma 3 2 4" xfId="75"/>
    <cellStyle name="Comma 3 3" xfId="76"/>
    <cellStyle name="Comma 3 4" xfId="77"/>
    <cellStyle name="Comma 3 4 2" xfId="78"/>
    <cellStyle name="Comma 3 5" xfId="79"/>
    <cellStyle name="Comma 4" xfId="80"/>
    <cellStyle name="Comma 4 2 2 2 2" xfId="81"/>
    <cellStyle name="Comma 4 3" xfId="82"/>
    <cellStyle name="Comma 4 6 2 2 2" xfId="83"/>
    <cellStyle name="Comma 4 6 2 2 2 2" xfId="84"/>
    <cellStyle name="Comma 4 6 2 2 2 3 3" xfId="85"/>
    <cellStyle name="Comma 4 6 2 2 2 4 3" xfId="86"/>
    <cellStyle name="Comma 5" xfId="87"/>
    <cellStyle name="Comma 6" xfId="88"/>
    <cellStyle name="Comma 6 2" xfId="89"/>
    <cellStyle name="Explanatory Text 2" xfId="90"/>
    <cellStyle name="Good 2" xfId="91"/>
    <cellStyle name="Heading 1 2" xfId="92"/>
    <cellStyle name="Heading 2 2" xfId="93"/>
    <cellStyle name="Heading 3 2" xfId="94"/>
    <cellStyle name="Heading 4 2" xfId="95"/>
    <cellStyle name="Input 2" xfId="96"/>
    <cellStyle name="Linked Cell 2" xfId="97"/>
    <cellStyle name="Neutral 2" xfId="98"/>
    <cellStyle name="Normal" xfId="0" builtinId="0"/>
    <cellStyle name="Normal 10" xfId="99"/>
    <cellStyle name="Normal 10 2" xfId="100"/>
    <cellStyle name="Normal 10 3" xfId="101"/>
    <cellStyle name="Normal 2" xfId="102"/>
    <cellStyle name="Normal 2 2" xfId="103"/>
    <cellStyle name="Normal 2 2 2" xfId="104"/>
    <cellStyle name="Normal 2 3" xfId="105"/>
    <cellStyle name="Normal 2 3 2" xfId="106"/>
    <cellStyle name="Normal 26" xfId="107"/>
    <cellStyle name="Normal 26 2" xfId="108"/>
    <cellStyle name="Normal 26 2 2" xfId="109"/>
    <cellStyle name="Normal 26 2 3" xfId="110"/>
    <cellStyle name="Normal 3" xfId="111"/>
    <cellStyle name="Normal 34" xfId="112"/>
    <cellStyle name="Normal 4" xfId="113"/>
    <cellStyle name="Normal 4 2" xfId="114"/>
    <cellStyle name="Normal_Bieu XDCB Phat trien KT-XH nam 2011" xfId="115"/>
    <cellStyle name="Normal_CChuyen_VinhThuan" xfId="116"/>
    <cellStyle name="Normal_Sheet1" xfId="117"/>
    <cellStyle name="Normal_THop_Tinh(HaNoi)" xfId="118"/>
    <cellStyle name="Normal_TK_2003_Tinh" xfId="119"/>
    <cellStyle name="Note 2" xfId="120"/>
    <cellStyle name="Output 2" xfId="121"/>
    <cellStyle name="Title 2" xfId="122"/>
    <cellStyle name="Total 2" xfId="123"/>
    <cellStyle name="Warning Text 2" xfId="1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.KHSDD_2017\7.KH2017_Baocao_solieu_hoanchinh\5.HVL_KH2017_Baocao_Solieu\HVL_KHSD&#272;_2017_bieusolieu_dachinhs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1-CH"/>
      <sheetName val="B02-CH"/>
      <sheetName val="B06-CH"/>
      <sheetName val="B07-CH"/>
      <sheetName val="B08-CH"/>
      <sheetName val="B10-CH"/>
      <sheetName val="B13-CH"/>
      <sheetName val="B09-CH"/>
      <sheetName val="ThuChi"/>
      <sheetName val="DMCT2017"/>
      <sheetName val="B06-phu1"/>
      <sheetName val="B06-phu2"/>
      <sheetName val="B07_phu"/>
      <sheetName val="Maxa"/>
      <sheetName val="Solieu_kembaocao"/>
      <sheetName val="B03-CH"/>
      <sheetName val="B04-CH"/>
      <sheetName val="B05-CH"/>
      <sheetName val="B11-CH"/>
      <sheetName val="Xa1"/>
      <sheetName val="Xa2"/>
      <sheetName val="Xa3"/>
      <sheetName val="Xa4"/>
      <sheetName val="Xa5"/>
      <sheetName val="Xa6"/>
      <sheetName val="Xa7"/>
      <sheetName val="Xa8"/>
      <sheetName val="Xa9"/>
      <sheetName val="Xa10"/>
      <sheetName val="Xa11"/>
      <sheetName val="Xa12"/>
      <sheetName val="Xa13"/>
      <sheetName val="Xa14"/>
      <sheetName val="Xa15"/>
      <sheetName val="Xa16"/>
      <sheetName val="Xa17"/>
      <sheetName val="Xa18"/>
      <sheetName val="Xa19"/>
      <sheetName val="Xa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80"/>
  <sheetViews>
    <sheetView topLeftCell="A7" zoomScale="70" zoomScaleNormal="70" workbookViewId="0">
      <pane xSplit="4" ySplit="5" topLeftCell="R12" activePane="bottomRight" state="frozen"/>
      <selection pane="topRight"/>
      <selection pane="bottomLeft"/>
      <selection pane="bottomRight" activeCell="B12" sqref="B12"/>
    </sheetView>
  </sheetViews>
  <sheetFormatPr defaultRowHeight="12.75" outlineLevelRow="1" outlineLevelCol="1"/>
  <cols>
    <col min="1" max="1" width="6.85546875" style="56" customWidth="1"/>
    <col min="2" max="2" width="41.140625" style="57" customWidth="1"/>
    <col min="3" max="3" width="8.140625" style="57" customWidth="1" outlineLevel="1"/>
    <col min="4" max="4" width="12.42578125" style="57" customWidth="1"/>
    <col min="5" max="5" width="15.85546875" style="57" customWidth="1" outlineLevel="1"/>
    <col min="6" max="6" width="15.85546875" style="57" customWidth="1"/>
    <col min="7" max="7" width="13.7109375" style="57" customWidth="1"/>
    <col min="8" max="8" width="16.5703125" style="58" customWidth="1" collapsed="1"/>
    <col min="9" max="9" width="12.28515625" style="57" customWidth="1" collapsed="1"/>
    <col min="10" max="10" width="11.42578125" style="57" customWidth="1"/>
    <col min="11" max="11" width="13" style="57" customWidth="1"/>
    <col min="12" max="12" width="13.85546875" style="57" customWidth="1"/>
    <col min="13" max="13" width="11" style="57" customWidth="1"/>
    <col min="14" max="14" width="7.85546875" style="58" customWidth="1"/>
    <col min="15" max="15" width="6.42578125" style="57" customWidth="1"/>
    <col min="16" max="16" width="10.140625" style="57" customWidth="1"/>
    <col min="17" max="17" width="11.5703125" style="57" customWidth="1" collapsed="1"/>
    <col min="18" max="18" width="12.85546875" style="57" customWidth="1"/>
    <col min="19" max="19" width="32.28515625" style="57" customWidth="1"/>
    <col min="20" max="20" width="7.140625" style="57" customWidth="1"/>
    <col min="21" max="21" width="9.7109375" style="57" customWidth="1"/>
    <col min="22" max="22" width="11.140625" style="57" customWidth="1"/>
    <col min="23" max="23" width="31.85546875" style="57" customWidth="1"/>
    <col min="24" max="24" width="8.28515625" style="58" customWidth="1" outlineLevel="1"/>
    <col min="25" max="25" width="9.28515625" style="58" customWidth="1" outlineLevel="1"/>
    <col min="26" max="28" width="9.140625" style="57" customWidth="1" outlineLevel="1"/>
    <col min="29" max="29" width="11.28515625" style="57" customWidth="1" outlineLevel="1"/>
    <col min="30" max="30" width="9.140625" style="57" customWidth="1" outlineLevel="1"/>
    <col min="31" max="16384" width="9.140625" style="57"/>
  </cols>
  <sheetData>
    <row r="1" spans="1:30">
      <c r="A1" s="59"/>
    </row>
    <row r="2" spans="1:30" ht="32.25" customHeight="1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30" ht="28.5" customHeight="1">
      <c r="A3" s="197" t="s">
        <v>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0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135" t="s">
        <v>2</v>
      </c>
      <c r="AA4" s="135"/>
      <c r="AB4" s="135"/>
    </row>
    <row r="5" spans="1:30" s="52" customFormat="1" ht="26.25" customHeight="1">
      <c r="A5" s="213" t="s">
        <v>3</v>
      </c>
      <c r="B5" s="206" t="s">
        <v>4</v>
      </c>
      <c r="C5" s="206" t="s">
        <v>5</v>
      </c>
      <c r="D5" s="216" t="s">
        <v>6</v>
      </c>
      <c r="E5" s="61"/>
      <c r="F5" s="219" t="s">
        <v>7</v>
      </c>
      <c r="G5" s="220"/>
      <c r="H5" s="187" t="s">
        <v>8</v>
      </c>
      <c r="I5" s="198" t="s">
        <v>9</v>
      </c>
      <c r="J5" s="199"/>
      <c r="K5" s="199"/>
      <c r="L5" s="199"/>
      <c r="M5" s="200"/>
      <c r="N5" s="201" t="s">
        <v>10</v>
      </c>
      <c r="O5" s="202"/>
      <c r="P5" s="203"/>
      <c r="Q5" s="186" t="s">
        <v>11</v>
      </c>
      <c r="R5" s="186"/>
      <c r="S5" s="186" t="s">
        <v>12</v>
      </c>
      <c r="T5" s="204" t="s">
        <v>13</v>
      </c>
      <c r="U5" s="205"/>
      <c r="V5" s="187" t="s">
        <v>14</v>
      </c>
      <c r="W5" s="183" t="s">
        <v>15</v>
      </c>
      <c r="X5" s="206" t="s">
        <v>16</v>
      </c>
      <c r="Y5" s="206" t="s">
        <v>17</v>
      </c>
      <c r="Z5" s="181" t="s">
        <v>18</v>
      </c>
      <c r="AA5" s="181" t="s">
        <v>19</v>
      </c>
      <c r="AB5" s="181" t="s">
        <v>20</v>
      </c>
      <c r="AC5" s="182" t="s">
        <v>21</v>
      </c>
      <c r="AD5" s="183" t="s">
        <v>22</v>
      </c>
    </row>
    <row r="6" spans="1:30" s="52" customFormat="1" ht="15" customHeight="1">
      <c r="A6" s="214"/>
      <c r="B6" s="207"/>
      <c r="C6" s="207"/>
      <c r="D6" s="217"/>
      <c r="E6" s="62"/>
      <c r="F6" s="221"/>
      <c r="G6" s="222"/>
      <c r="H6" s="188"/>
      <c r="I6" s="210" t="s">
        <v>23</v>
      </c>
      <c r="J6" s="211"/>
      <c r="K6" s="212"/>
      <c r="L6" s="195" t="s">
        <v>24</v>
      </c>
      <c r="M6" s="195" t="s">
        <v>25</v>
      </c>
      <c r="N6" s="190" t="s">
        <v>26</v>
      </c>
      <c r="O6" s="190" t="s">
        <v>27</v>
      </c>
      <c r="P6" s="190" t="s">
        <v>28</v>
      </c>
      <c r="Q6" s="186" t="s">
        <v>29</v>
      </c>
      <c r="R6" s="186" t="s">
        <v>30</v>
      </c>
      <c r="S6" s="186"/>
      <c r="T6" s="187" t="s">
        <v>31</v>
      </c>
      <c r="U6" s="187" t="s">
        <v>32</v>
      </c>
      <c r="V6" s="188"/>
      <c r="W6" s="184"/>
      <c r="X6" s="207"/>
      <c r="Y6" s="207"/>
      <c r="Z6" s="181"/>
      <c r="AA6" s="181"/>
      <c r="AB6" s="181"/>
      <c r="AC6" s="182"/>
      <c r="AD6" s="184"/>
    </row>
    <row r="7" spans="1:30" s="52" customFormat="1" ht="21" customHeight="1">
      <c r="A7" s="214"/>
      <c r="B7" s="207"/>
      <c r="C7" s="207"/>
      <c r="D7" s="217"/>
      <c r="E7" s="193" t="s">
        <v>33</v>
      </c>
      <c r="F7" s="193" t="s">
        <v>34</v>
      </c>
      <c r="G7" s="193" t="s">
        <v>35</v>
      </c>
      <c r="H7" s="188"/>
      <c r="I7" s="195" t="s">
        <v>36</v>
      </c>
      <c r="J7" s="210" t="s">
        <v>37</v>
      </c>
      <c r="K7" s="212"/>
      <c r="L7" s="209"/>
      <c r="M7" s="209"/>
      <c r="N7" s="191"/>
      <c r="O7" s="191"/>
      <c r="P7" s="191"/>
      <c r="Q7" s="186"/>
      <c r="R7" s="186"/>
      <c r="S7" s="186"/>
      <c r="T7" s="188"/>
      <c r="U7" s="188"/>
      <c r="V7" s="188"/>
      <c r="W7" s="184"/>
      <c r="X7" s="207"/>
      <c r="Y7" s="207"/>
      <c r="Z7" s="181"/>
      <c r="AA7" s="181"/>
      <c r="AB7" s="181"/>
      <c r="AC7" s="182"/>
      <c r="AD7" s="184"/>
    </row>
    <row r="8" spans="1:30" s="52" customFormat="1" ht="52.5" customHeight="1">
      <c r="A8" s="215"/>
      <c r="B8" s="208"/>
      <c r="C8" s="208"/>
      <c r="D8" s="218"/>
      <c r="E8" s="194"/>
      <c r="F8" s="194"/>
      <c r="G8" s="194"/>
      <c r="H8" s="189"/>
      <c r="I8" s="196"/>
      <c r="J8" s="113" t="s">
        <v>38</v>
      </c>
      <c r="K8" s="113" t="s">
        <v>39</v>
      </c>
      <c r="L8" s="196"/>
      <c r="M8" s="196"/>
      <c r="N8" s="192"/>
      <c r="O8" s="192"/>
      <c r="P8" s="192"/>
      <c r="Q8" s="186"/>
      <c r="R8" s="186"/>
      <c r="S8" s="186"/>
      <c r="T8" s="189"/>
      <c r="U8" s="189"/>
      <c r="V8" s="189"/>
      <c r="W8" s="185"/>
      <c r="X8" s="208"/>
      <c r="Y8" s="208"/>
      <c r="Z8" s="181"/>
      <c r="AA8" s="181"/>
      <c r="AB8" s="181"/>
      <c r="AC8" s="182"/>
      <c r="AD8" s="185"/>
    </row>
    <row r="9" spans="1:30" s="53" customFormat="1" ht="15.75">
      <c r="A9" s="170" t="s">
        <v>40</v>
      </c>
      <c r="B9" s="171" t="s">
        <v>41</v>
      </c>
      <c r="C9" s="63"/>
      <c r="D9" s="172" t="s">
        <v>42</v>
      </c>
      <c r="E9" s="64"/>
      <c r="F9" s="171" t="s">
        <v>43</v>
      </c>
      <c r="G9" s="171" t="s">
        <v>44</v>
      </c>
      <c r="H9" s="173" t="s">
        <v>45</v>
      </c>
      <c r="I9" s="172" t="s">
        <v>46</v>
      </c>
      <c r="J9" s="172" t="s">
        <v>47</v>
      </c>
      <c r="K9" s="172" t="s">
        <v>48</v>
      </c>
      <c r="L9" s="172" t="s">
        <v>49</v>
      </c>
      <c r="M9" s="172" t="s">
        <v>50</v>
      </c>
      <c r="N9" s="174" t="s">
        <v>51</v>
      </c>
      <c r="O9" s="174" t="s">
        <v>52</v>
      </c>
      <c r="P9" s="174" t="s">
        <v>53</v>
      </c>
      <c r="Q9" s="174" t="s">
        <v>54</v>
      </c>
      <c r="R9" s="175" t="s">
        <v>55</v>
      </c>
      <c r="S9" s="176" t="s">
        <v>56</v>
      </c>
      <c r="T9" s="173" t="s">
        <v>57</v>
      </c>
      <c r="U9" s="173" t="s">
        <v>58</v>
      </c>
      <c r="V9" s="173" t="s">
        <v>59</v>
      </c>
      <c r="W9" s="171" t="s">
        <v>60</v>
      </c>
      <c r="X9" s="63"/>
      <c r="Y9" s="63"/>
    </row>
    <row r="10" spans="1:30" s="54" customFormat="1" ht="15.75" outlineLevel="1">
      <c r="A10" s="65"/>
      <c r="B10" s="66"/>
      <c r="C10" s="67">
        <f>SUBTOTAL(9,C11:C80)</f>
        <v>0</v>
      </c>
      <c r="D10" s="67">
        <f>SUBTOTAL(9,D11:D80)</f>
        <v>762894.32</v>
      </c>
      <c r="E10" s="68">
        <f>SUBTOTAL(3,E11:E80)</f>
        <v>15</v>
      </c>
      <c r="F10" s="68">
        <f>SUBTOTAL(3,F11:F80)</f>
        <v>22</v>
      </c>
      <c r="G10" s="68">
        <f>SUBTOTAL(3,G11:G80)</f>
        <v>22</v>
      </c>
      <c r="H10" s="68">
        <f>SUBTOTAL(3,H11:H80)</f>
        <v>22</v>
      </c>
      <c r="I10" s="114">
        <f>SUBTOTAL(9,I11:I80)</f>
        <v>581044.31999999995</v>
      </c>
      <c r="J10" s="114">
        <f>SUBTOTAL(9,J11:J80)</f>
        <v>109003.71999999999</v>
      </c>
      <c r="K10" s="114">
        <f>SUBTOTAL(9,K11:K80)</f>
        <v>471969.89999999997</v>
      </c>
      <c r="L10" s="114">
        <f>SUBTOTAL(9,L11:L80)</f>
        <v>181920.7</v>
      </c>
      <c r="M10" s="114">
        <f>SUBTOTAL(9,M11:M80)</f>
        <v>0</v>
      </c>
      <c r="N10" s="68">
        <f t="shared" ref="N10:Y10" si="0">SUBTOTAL(3,N11:N80)</f>
        <v>17</v>
      </c>
      <c r="O10" s="68">
        <f t="shared" si="0"/>
        <v>2</v>
      </c>
      <c r="P10" s="68">
        <f t="shared" si="0"/>
        <v>3</v>
      </c>
      <c r="Q10" s="68">
        <f t="shared" si="0"/>
        <v>1</v>
      </c>
      <c r="R10" s="68">
        <f t="shared" si="0"/>
        <v>22</v>
      </c>
      <c r="S10" s="68">
        <f t="shared" si="0"/>
        <v>12</v>
      </c>
      <c r="T10" s="68">
        <f t="shared" si="0"/>
        <v>21</v>
      </c>
      <c r="U10" s="68">
        <f t="shared" si="0"/>
        <v>0</v>
      </c>
      <c r="V10" s="68">
        <f t="shared" si="0"/>
        <v>1</v>
      </c>
      <c r="W10" s="68">
        <f t="shared" si="0"/>
        <v>21</v>
      </c>
      <c r="X10" s="68">
        <f t="shared" si="0"/>
        <v>22</v>
      </c>
      <c r="Y10" s="68">
        <f t="shared" si="0"/>
        <v>22</v>
      </c>
      <c r="Z10" s="136"/>
      <c r="AA10" s="136"/>
      <c r="AB10" s="136"/>
    </row>
    <row r="11" spans="1:30" s="3" customFormat="1" ht="51" customHeight="1">
      <c r="A11" s="19">
        <v>1</v>
      </c>
      <c r="B11" s="20" t="s">
        <v>61</v>
      </c>
      <c r="C11" s="21" t="s">
        <v>62</v>
      </c>
      <c r="D11" s="69">
        <f>+I11+L11+M11</f>
        <v>13277.74</v>
      </c>
      <c r="E11" s="28" t="s">
        <v>63</v>
      </c>
      <c r="F11" s="23" t="s">
        <v>64</v>
      </c>
      <c r="G11" s="70" t="s">
        <v>65</v>
      </c>
      <c r="H11" s="71" t="s">
        <v>66</v>
      </c>
      <c r="I11" s="25">
        <f>+J11+K11</f>
        <v>13277.74</v>
      </c>
      <c r="J11" s="38">
        <v>13277.74</v>
      </c>
      <c r="K11" s="38"/>
      <c r="L11" s="38"/>
      <c r="M11" s="38"/>
      <c r="N11" s="39"/>
      <c r="O11" s="39" t="s">
        <v>67</v>
      </c>
      <c r="P11" s="39"/>
      <c r="Q11" s="39"/>
      <c r="R11" s="39" t="s">
        <v>68</v>
      </c>
      <c r="S11" s="49"/>
      <c r="T11" s="39" t="s">
        <v>67</v>
      </c>
      <c r="U11" s="39"/>
      <c r="V11" s="39"/>
      <c r="W11" s="45" t="s">
        <v>69</v>
      </c>
      <c r="X11" s="39" t="s">
        <v>70</v>
      </c>
      <c r="Y11" s="39" t="s">
        <v>71</v>
      </c>
      <c r="Z11" s="137"/>
      <c r="AA11" s="3" t="e">
        <f>+VLOOKUP(C11,#REF!,2,0)</f>
        <v>#REF!</v>
      </c>
      <c r="AB11" s="137" t="e">
        <f>+VLOOKUP(G11,#REF!,2,0)</f>
        <v>#REF!</v>
      </c>
      <c r="AC11" s="138">
        <f>4579+3143.4</f>
        <v>7722.4</v>
      </c>
    </row>
    <row r="12" spans="1:30" s="3" customFormat="1" ht="36" customHeight="1">
      <c r="A12" s="19">
        <f>+A11+1</f>
        <v>2</v>
      </c>
      <c r="B12" s="20" t="s">
        <v>72</v>
      </c>
      <c r="C12" s="21" t="s">
        <v>73</v>
      </c>
      <c r="D12" s="69">
        <f>+I12+L12+M12</f>
        <v>33890</v>
      </c>
      <c r="E12" s="28" t="s">
        <v>74</v>
      </c>
      <c r="F12" s="23" t="s">
        <v>75</v>
      </c>
      <c r="G12" s="70" t="s">
        <v>65</v>
      </c>
      <c r="H12" s="71" t="s">
        <v>76</v>
      </c>
      <c r="I12" s="25">
        <f>+J12+K12</f>
        <v>31190</v>
      </c>
      <c r="J12" s="38">
        <v>17013</v>
      </c>
      <c r="K12" s="38">
        <v>14177</v>
      </c>
      <c r="L12" s="38">
        <v>2700</v>
      </c>
      <c r="M12" s="38"/>
      <c r="N12" s="39" t="s">
        <v>67</v>
      </c>
      <c r="O12" s="39"/>
      <c r="P12" s="39"/>
      <c r="Q12" s="39"/>
      <c r="R12" s="39" t="s">
        <v>68</v>
      </c>
      <c r="S12" s="49"/>
      <c r="T12" s="39" t="s">
        <v>67</v>
      </c>
      <c r="U12" s="39"/>
      <c r="V12" s="39"/>
      <c r="W12" s="45" t="s">
        <v>77</v>
      </c>
      <c r="X12" s="39" t="s">
        <v>70</v>
      </c>
      <c r="Y12" s="39" t="s">
        <v>78</v>
      </c>
      <c r="Z12" s="137"/>
      <c r="AA12" s="3" t="e">
        <f>+VLOOKUP(C12,#REF!,2,0)</f>
        <v>#REF!</v>
      </c>
      <c r="AB12" s="137" t="e">
        <f>+VLOOKUP(G12,#REF!,2,0)</f>
        <v>#REF!</v>
      </c>
    </row>
    <row r="13" spans="1:30" s="3" customFormat="1" ht="36" customHeight="1">
      <c r="A13" s="19">
        <f t="shared" ref="A13:A23" si="1">+A12+1</f>
        <v>3</v>
      </c>
      <c r="B13" s="20" t="s">
        <v>79</v>
      </c>
      <c r="C13" s="21" t="s">
        <v>80</v>
      </c>
      <c r="D13" s="69">
        <f>I13+L13</f>
        <v>1876.5</v>
      </c>
      <c r="E13" s="28"/>
      <c r="F13" s="23" t="s">
        <v>81</v>
      </c>
      <c r="G13" s="70" t="s">
        <v>82</v>
      </c>
      <c r="H13" s="72" t="s">
        <v>83</v>
      </c>
      <c r="I13" s="25">
        <f>SUM(J13:K13)</f>
        <v>1876.5</v>
      </c>
      <c r="J13" s="38">
        <v>1876.5</v>
      </c>
      <c r="K13" s="38"/>
      <c r="L13" s="38"/>
      <c r="M13" s="38"/>
      <c r="N13" s="39"/>
      <c r="O13" s="39"/>
      <c r="P13" s="39" t="s">
        <v>67</v>
      </c>
      <c r="Q13" s="39"/>
      <c r="R13" s="39" t="s">
        <v>68</v>
      </c>
      <c r="S13" s="49"/>
      <c r="T13" s="39" t="s">
        <v>67</v>
      </c>
      <c r="U13" s="39"/>
      <c r="V13" s="39"/>
      <c r="W13" s="45" t="s">
        <v>77</v>
      </c>
      <c r="X13" s="39" t="s">
        <v>70</v>
      </c>
      <c r="Y13" s="39" t="s">
        <v>71</v>
      </c>
      <c r="Z13" s="137"/>
      <c r="AA13" s="3" t="e">
        <f>+VLOOKUP(C13,#REF!,2,0)</f>
        <v>#REF!</v>
      </c>
      <c r="AB13" s="137" t="e">
        <f>+VLOOKUP(G13,#REF!,2,0)</f>
        <v>#REF!</v>
      </c>
    </row>
    <row r="14" spans="1:30" s="3" customFormat="1" ht="36" customHeight="1">
      <c r="A14" s="19">
        <f t="shared" si="1"/>
        <v>4</v>
      </c>
      <c r="B14" s="20" t="s">
        <v>84</v>
      </c>
      <c r="C14" s="21" t="s">
        <v>85</v>
      </c>
      <c r="D14" s="69">
        <f>I14+L14</f>
        <v>130100</v>
      </c>
      <c r="E14" s="28"/>
      <c r="F14" s="23" t="s">
        <v>86</v>
      </c>
      <c r="G14" s="70" t="s">
        <v>87</v>
      </c>
      <c r="H14" s="71" t="s">
        <v>88</v>
      </c>
      <c r="I14" s="25">
        <f>SUM(J14:K14)</f>
        <v>89000</v>
      </c>
      <c r="J14" s="38">
        <v>38000</v>
      </c>
      <c r="K14" s="38">
        <v>51000</v>
      </c>
      <c r="L14" s="38">
        <v>41100</v>
      </c>
      <c r="M14" s="38"/>
      <c r="N14" s="39" t="s">
        <v>67</v>
      </c>
      <c r="O14" s="39"/>
      <c r="P14" s="39"/>
      <c r="Q14" s="39">
        <v>483000</v>
      </c>
      <c r="R14" s="39" t="s">
        <v>89</v>
      </c>
      <c r="S14" s="49" t="s">
        <v>90</v>
      </c>
      <c r="T14" s="39" t="s">
        <v>67</v>
      </c>
      <c r="U14" s="39"/>
      <c r="V14" s="39"/>
      <c r="W14" s="45" t="s">
        <v>91</v>
      </c>
      <c r="X14" s="39" t="s">
        <v>70</v>
      </c>
      <c r="Y14" s="39" t="s">
        <v>71</v>
      </c>
      <c r="Z14" s="137"/>
      <c r="AA14" s="3" t="e">
        <f>+VLOOKUP(C14,#REF!,2,0)</f>
        <v>#REF!</v>
      </c>
      <c r="AB14" s="137" t="e">
        <f>+VLOOKUP(G14,#REF!,2,0)</f>
        <v>#REF!</v>
      </c>
    </row>
    <row r="15" spans="1:30" s="3" customFormat="1" ht="36" customHeight="1">
      <c r="A15" s="19">
        <f t="shared" si="1"/>
        <v>5</v>
      </c>
      <c r="B15" s="20" t="s">
        <v>92</v>
      </c>
      <c r="C15" s="21" t="s">
        <v>85</v>
      </c>
      <c r="D15" s="69">
        <v>35000</v>
      </c>
      <c r="E15" s="28"/>
      <c r="F15" s="23" t="s">
        <v>93</v>
      </c>
      <c r="G15" s="70" t="s">
        <v>94</v>
      </c>
      <c r="H15" s="71" t="s">
        <v>95</v>
      </c>
      <c r="I15" s="25">
        <f>SUM(J15:K15)</f>
        <v>3700</v>
      </c>
      <c r="J15" s="38">
        <v>100</v>
      </c>
      <c r="K15" s="38">
        <v>3600</v>
      </c>
      <c r="L15" s="38">
        <f>D15-I15</f>
        <v>31300</v>
      </c>
      <c r="M15" s="38"/>
      <c r="N15" s="39" t="s">
        <v>67</v>
      </c>
      <c r="O15" s="39"/>
      <c r="P15" s="39"/>
      <c r="Q15" s="39"/>
      <c r="R15" s="39" t="s">
        <v>71</v>
      </c>
      <c r="S15" s="49" t="s">
        <v>96</v>
      </c>
      <c r="T15" s="39" t="s">
        <v>67</v>
      </c>
      <c r="U15" s="39"/>
      <c r="V15" s="39"/>
      <c r="W15" s="45" t="s">
        <v>77</v>
      </c>
      <c r="X15" s="39" t="s">
        <v>70</v>
      </c>
      <c r="Y15" s="39" t="s">
        <v>71</v>
      </c>
      <c r="Z15" s="137"/>
      <c r="AA15" s="3" t="e">
        <f>+VLOOKUP(C15,#REF!,2,0)</f>
        <v>#REF!</v>
      </c>
      <c r="AB15" s="137" t="e">
        <f>+VLOOKUP(G15,#REF!,2,0)</f>
        <v>#REF!</v>
      </c>
    </row>
    <row r="16" spans="1:30" s="3" customFormat="1" ht="36" customHeight="1">
      <c r="A16" s="19">
        <f t="shared" si="1"/>
        <v>6</v>
      </c>
      <c r="B16" s="20" t="s">
        <v>97</v>
      </c>
      <c r="C16" s="21" t="s">
        <v>98</v>
      </c>
      <c r="D16" s="69">
        <f>+I16+L16+M16</f>
        <v>2950</v>
      </c>
      <c r="E16" s="28" t="s">
        <v>99</v>
      </c>
      <c r="F16" s="23" t="s">
        <v>100</v>
      </c>
      <c r="G16" s="70" t="s">
        <v>101</v>
      </c>
      <c r="H16" s="71" t="s">
        <v>102</v>
      </c>
      <c r="I16" s="25">
        <f>+J16+K16</f>
        <v>2950</v>
      </c>
      <c r="J16" s="38">
        <v>2950</v>
      </c>
      <c r="K16" s="38"/>
      <c r="L16" s="38"/>
      <c r="M16" s="38"/>
      <c r="N16" s="39" t="s">
        <v>67</v>
      </c>
      <c r="O16" s="39"/>
      <c r="P16" s="39"/>
      <c r="Q16" s="39"/>
      <c r="R16" s="39" t="s">
        <v>78</v>
      </c>
      <c r="S16" s="49" t="s">
        <v>103</v>
      </c>
      <c r="T16" s="39" t="s">
        <v>67</v>
      </c>
      <c r="U16" s="39"/>
      <c r="V16" s="39"/>
      <c r="W16" s="45" t="s">
        <v>77</v>
      </c>
      <c r="X16" s="39" t="s">
        <v>70</v>
      </c>
      <c r="Y16" s="39" t="s">
        <v>78</v>
      </c>
      <c r="Z16" s="137"/>
      <c r="AA16" s="3" t="e">
        <f>+VLOOKUP(C16,#REF!,2,0)</f>
        <v>#REF!</v>
      </c>
      <c r="AB16" s="137" t="e">
        <f>+VLOOKUP(G16,#REF!,2,0)</f>
        <v>#REF!</v>
      </c>
    </row>
    <row r="17" spans="1:30" s="3" customFormat="1" ht="36" customHeight="1">
      <c r="A17" s="19">
        <f t="shared" si="1"/>
        <v>7</v>
      </c>
      <c r="B17" s="20" t="s">
        <v>104</v>
      </c>
      <c r="C17" s="21" t="s">
        <v>105</v>
      </c>
      <c r="D17" s="69">
        <f t="shared" ref="D17:D26" si="2">+I17+L17+M17</f>
        <v>1100</v>
      </c>
      <c r="E17" s="28" t="s">
        <v>106</v>
      </c>
      <c r="F17" s="23" t="s">
        <v>100</v>
      </c>
      <c r="G17" s="70" t="s">
        <v>101</v>
      </c>
      <c r="H17" s="71" t="s">
        <v>102</v>
      </c>
      <c r="I17" s="25">
        <f>+J17+K17</f>
        <v>0</v>
      </c>
      <c r="J17" s="38"/>
      <c r="K17" s="38"/>
      <c r="L17" s="38">
        <v>1100</v>
      </c>
      <c r="M17" s="38"/>
      <c r="N17" s="39" t="s">
        <v>67</v>
      </c>
      <c r="O17" s="39"/>
      <c r="P17" s="39"/>
      <c r="Q17" s="39"/>
      <c r="R17" s="39" t="s">
        <v>78</v>
      </c>
      <c r="S17" s="49" t="s">
        <v>107</v>
      </c>
      <c r="T17" s="39" t="s">
        <v>67</v>
      </c>
      <c r="U17" s="39"/>
      <c r="V17" s="39"/>
      <c r="W17" s="45" t="s">
        <v>77</v>
      </c>
      <c r="X17" s="39" t="s">
        <v>70</v>
      </c>
      <c r="Y17" s="39" t="s">
        <v>78</v>
      </c>
      <c r="Z17" s="137"/>
      <c r="AA17" s="3" t="e">
        <f>+VLOOKUP(C17,#REF!,2,0)</f>
        <v>#REF!</v>
      </c>
      <c r="AB17" s="137" t="e">
        <f>+VLOOKUP(G17,#REF!,2,0)</f>
        <v>#REF!</v>
      </c>
      <c r="AD17" s="3" t="s">
        <v>98</v>
      </c>
    </row>
    <row r="18" spans="1:30" s="3" customFormat="1" ht="36" customHeight="1">
      <c r="A18" s="19">
        <f t="shared" si="1"/>
        <v>8</v>
      </c>
      <c r="B18" s="20" t="s">
        <v>108</v>
      </c>
      <c r="C18" s="21" t="s">
        <v>109</v>
      </c>
      <c r="D18" s="69">
        <f t="shared" si="2"/>
        <v>4066.1000000000004</v>
      </c>
      <c r="E18" s="28" t="s">
        <v>110</v>
      </c>
      <c r="F18" s="23" t="s">
        <v>111</v>
      </c>
      <c r="G18" s="70" t="s">
        <v>101</v>
      </c>
      <c r="H18" s="71" t="s">
        <v>102</v>
      </c>
      <c r="I18" s="25">
        <f>+J18+K18</f>
        <v>3816.1000000000004</v>
      </c>
      <c r="J18" s="38"/>
      <c r="K18" s="38">
        <f>531.2+630.5+1850.1+804.3</f>
        <v>3816.1000000000004</v>
      </c>
      <c r="L18" s="38">
        <f>150+100</f>
        <v>250</v>
      </c>
      <c r="M18" s="38"/>
      <c r="N18" s="39" t="s">
        <v>67</v>
      </c>
      <c r="O18" s="39"/>
      <c r="P18" s="39"/>
      <c r="Q18" s="39"/>
      <c r="R18" s="39" t="s">
        <v>68</v>
      </c>
      <c r="S18" s="49" t="s">
        <v>112</v>
      </c>
      <c r="T18" s="39" t="s">
        <v>67</v>
      </c>
      <c r="U18" s="39"/>
      <c r="V18" s="39"/>
      <c r="W18" s="45" t="s">
        <v>77</v>
      </c>
      <c r="X18" s="39" t="s">
        <v>70</v>
      </c>
      <c r="Y18" s="39" t="s">
        <v>71</v>
      </c>
      <c r="Z18" s="137"/>
      <c r="AA18" s="3" t="e">
        <f>+VLOOKUP(C18,#REF!,2,0)</f>
        <v>#REF!</v>
      </c>
      <c r="AB18" s="137" t="e">
        <f>+VLOOKUP(G18,#REF!,2,0)</f>
        <v>#REF!</v>
      </c>
    </row>
    <row r="19" spans="1:30" s="3" customFormat="1" ht="36" customHeight="1">
      <c r="A19" s="19">
        <f t="shared" si="1"/>
        <v>9</v>
      </c>
      <c r="B19" s="20" t="s">
        <v>113</v>
      </c>
      <c r="C19" s="21" t="s">
        <v>105</v>
      </c>
      <c r="D19" s="69">
        <f t="shared" si="2"/>
        <v>128.6</v>
      </c>
      <c r="E19" s="28" t="s">
        <v>114</v>
      </c>
      <c r="F19" s="23" t="s">
        <v>115</v>
      </c>
      <c r="G19" s="70" t="s">
        <v>116</v>
      </c>
      <c r="H19" s="71" t="s">
        <v>102</v>
      </c>
      <c r="I19" s="25">
        <f>+J19+K19</f>
        <v>128.6</v>
      </c>
      <c r="J19" s="38">
        <v>128.6</v>
      </c>
      <c r="K19" s="38"/>
      <c r="L19" s="38"/>
      <c r="M19" s="38"/>
      <c r="N19" s="39" t="s">
        <v>67</v>
      </c>
      <c r="O19" s="39"/>
      <c r="P19" s="39"/>
      <c r="Q19" s="39"/>
      <c r="R19" s="39" t="s">
        <v>78</v>
      </c>
      <c r="S19" s="49" t="s">
        <v>117</v>
      </c>
      <c r="T19" s="39"/>
      <c r="U19" s="39"/>
      <c r="V19" s="39" t="s">
        <v>67</v>
      </c>
      <c r="W19" s="45" t="s">
        <v>77</v>
      </c>
      <c r="X19" s="39" t="s">
        <v>70</v>
      </c>
      <c r="Y19" s="39" t="s">
        <v>78</v>
      </c>
      <c r="Z19" s="137"/>
      <c r="AA19" s="3" t="e">
        <f>+VLOOKUP(C19,#REF!,2,0)</f>
        <v>#REF!</v>
      </c>
      <c r="AB19" s="137" t="e">
        <f>+VLOOKUP(G19,#REF!,2,0)</f>
        <v>#REF!</v>
      </c>
    </row>
    <row r="20" spans="1:30" s="3" customFormat="1" ht="47.25">
      <c r="A20" s="19">
        <f t="shared" si="1"/>
        <v>10</v>
      </c>
      <c r="B20" s="20" t="s">
        <v>118</v>
      </c>
      <c r="C20" s="21" t="s">
        <v>119</v>
      </c>
      <c r="D20" s="69">
        <f t="shared" si="2"/>
        <v>1913</v>
      </c>
      <c r="E20" s="28" t="s">
        <v>120</v>
      </c>
      <c r="F20" s="23" t="s">
        <v>121</v>
      </c>
      <c r="G20" s="28" t="s">
        <v>122</v>
      </c>
      <c r="H20" s="28" t="s">
        <v>123</v>
      </c>
      <c r="I20" s="25">
        <f t="shared" ref="I20:I26" si="3">+J20+K20</f>
        <v>1913</v>
      </c>
      <c r="J20" s="38"/>
      <c r="K20" s="38">
        <v>1913</v>
      </c>
      <c r="L20" s="38"/>
      <c r="M20" s="38"/>
      <c r="N20" s="39"/>
      <c r="O20" s="39"/>
      <c r="P20" s="39" t="s">
        <v>67</v>
      </c>
      <c r="Q20" s="39"/>
      <c r="R20" s="39" t="s">
        <v>68</v>
      </c>
      <c r="S20" s="49"/>
      <c r="T20" s="39" t="s">
        <v>67</v>
      </c>
      <c r="U20" s="39"/>
      <c r="V20" s="39"/>
      <c r="W20" s="45" t="s">
        <v>77</v>
      </c>
      <c r="X20" s="39" t="s">
        <v>70</v>
      </c>
      <c r="Y20" s="39" t="s">
        <v>71</v>
      </c>
      <c r="Z20" s="137"/>
      <c r="AA20" s="3" t="e">
        <f>+VLOOKUP(C20,#REF!,2,0)</f>
        <v>#REF!</v>
      </c>
      <c r="AB20" s="137" t="e">
        <f>+VLOOKUP(G20,#REF!,2,0)</f>
        <v>#REF!</v>
      </c>
    </row>
    <row r="21" spans="1:30" s="3" customFormat="1" ht="47.25">
      <c r="A21" s="19">
        <f t="shared" si="1"/>
        <v>11</v>
      </c>
      <c r="B21" s="20" t="s">
        <v>124</v>
      </c>
      <c r="C21" s="21" t="s">
        <v>125</v>
      </c>
      <c r="D21" s="69">
        <f t="shared" si="2"/>
        <v>1230.2</v>
      </c>
      <c r="E21" s="28"/>
      <c r="F21" s="23" t="s">
        <v>126</v>
      </c>
      <c r="G21" s="28" t="s">
        <v>87</v>
      </c>
      <c r="H21" s="28" t="s">
        <v>127</v>
      </c>
      <c r="I21" s="25">
        <f t="shared" si="3"/>
        <v>1230.2</v>
      </c>
      <c r="J21" s="38"/>
      <c r="K21" s="38">
        <f>610.5+619.7</f>
        <v>1230.2</v>
      </c>
      <c r="L21" s="38"/>
      <c r="M21" s="38"/>
      <c r="N21" s="39" t="s">
        <v>67</v>
      </c>
      <c r="O21" s="39"/>
      <c r="P21" s="39"/>
      <c r="Q21" s="39"/>
      <c r="R21" s="39" t="s">
        <v>71</v>
      </c>
      <c r="S21" s="49" t="s">
        <v>128</v>
      </c>
      <c r="T21" s="39" t="s">
        <v>67</v>
      </c>
      <c r="U21" s="39"/>
      <c r="V21" s="39"/>
      <c r="W21" s="45" t="s">
        <v>77</v>
      </c>
      <c r="X21" s="39" t="s">
        <v>70</v>
      </c>
      <c r="Y21" s="39" t="s">
        <v>71</v>
      </c>
      <c r="Z21" s="137"/>
      <c r="AA21" s="3" t="e">
        <f>+VLOOKUP(C21,#REF!,2,0)</f>
        <v>#REF!</v>
      </c>
      <c r="AB21" s="137" t="e">
        <f>+VLOOKUP(G21,#REF!,2,0)</f>
        <v>#REF!</v>
      </c>
    </row>
    <row r="22" spans="1:30" s="3" customFormat="1" ht="31.5">
      <c r="A22" s="19">
        <f t="shared" si="1"/>
        <v>12</v>
      </c>
      <c r="B22" s="20" t="s">
        <v>129</v>
      </c>
      <c r="C22" s="21" t="s">
        <v>125</v>
      </c>
      <c r="D22" s="69">
        <f t="shared" si="2"/>
        <v>3400</v>
      </c>
      <c r="E22" s="28"/>
      <c r="F22" s="23" t="s">
        <v>75</v>
      </c>
      <c r="G22" s="28" t="s">
        <v>65</v>
      </c>
      <c r="H22" s="28" t="s">
        <v>127</v>
      </c>
      <c r="I22" s="25">
        <f t="shared" si="3"/>
        <v>3400</v>
      </c>
      <c r="J22" s="38"/>
      <c r="K22" s="38">
        <v>3400</v>
      </c>
      <c r="L22" s="38"/>
      <c r="M22" s="38"/>
      <c r="N22" s="39" t="s">
        <v>67</v>
      </c>
      <c r="O22" s="39"/>
      <c r="P22" s="39"/>
      <c r="Q22" s="39"/>
      <c r="R22" s="39" t="s">
        <v>71</v>
      </c>
      <c r="S22" s="49" t="s">
        <v>128</v>
      </c>
      <c r="T22" s="39" t="s">
        <v>67</v>
      </c>
      <c r="U22" s="39"/>
      <c r="V22" s="39"/>
      <c r="W22" s="45" t="s">
        <v>77</v>
      </c>
      <c r="X22" s="39" t="s">
        <v>70</v>
      </c>
      <c r="Y22" s="39" t="s">
        <v>71</v>
      </c>
      <c r="Z22" s="137"/>
      <c r="AA22" s="3" t="e">
        <f>+VLOOKUP(C22,#REF!,2,0)</f>
        <v>#REF!</v>
      </c>
      <c r="AB22" s="137" t="e">
        <f>+VLOOKUP(G22,#REF!,2,0)</f>
        <v>#REF!</v>
      </c>
    </row>
    <row r="23" spans="1:30" s="3" customFormat="1" ht="63">
      <c r="A23" s="19">
        <f t="shared" si="1"/>
        <v>13</v>
      </c>
      <c r="B23" s="20" t="s">
        <v>130</v>
      </c>
      <c r="C23" s="21" t="s">
        <v>125</v>
      </c>
      <c r="D23" s="69">
        <f t="shared" si="2"/>
        <v>18000</v>
      </c>
      <c r="E23" s="28"/>
      <c r="F23" s="23" t="s">
        <v>131</v>
      </c>
      <c r="G23" s="28" t="s">
        <v>101</v>
      </c>
      <c r="H23" s="28" t="s">
        <v>127</v>
      </c>
      <c r="I23" s="25">
        <f t="shared" si="3"/>
        <v>18000</v>
      </c>
      <c r="J23" s="38"/>
      <c r="K23" s="38">
        <v>18000</v>
      </c>
      <c r="L23" s="38"/>
      <c r="M23" s="38"/>
      <c r="N23" s="39" t="s">
        <v>67</v>
      </c>
      <c r="O23" s="39"/>
      <c r="P23" s="39"/>
      <c r="Q23" s="39"/>
      <c r="R23" s="39" t="s">
        <v>71</v>
      </c>
      <c r="S23" s="49" t="s">
        <v>132</v>
      </c>
      <c r="T23" s="39" t="s">
        <v>67</v>
      </c>
      <c r="U23" s="39"/>
      <c r="V23" s="39"/>
      <c r="W23" s="45" t="s">
        <v>77</v>
      </c>
      <c r="X23" s="39" t="s">
        <v>70</v>
      </c>
      <c r="Y23" s="39" t="s">
        <v>71</v>
      </c>
      <c r="Z23" s="137"/>
      <c r="AA23" s="3" t="e">
        <f>+VLOOKUP(C23,#REF!,2,0)</f>
        <v>#REF!</v>
      </c>
      <c r="AB23" s="137" t="e">
        <f>+VLOOKUP(G23,#REF!,2,0)</f>
        <v>#REF!</v>
      </c>
    </row>
    <row r="24" spans="1:30" s="3" customFormat="1" ht="47.25">
      <c r="A24" s="19"/>
      <c r="B24" s="20" t="s">
        <v>133</v>
      </c>
      <c r="C24" s="21" t="s">
        <v>80</v>
      </c>
      <c r="D24" s="69">
        <f t="shared" si="2"/>
        <v>478700</v>
      </c>
      <c r="E24" s="28"/>
      <c r="F24" s="23" t="s">
        <v>134</v>
      </c>
      <c r="G24" s="28" t="s">
        <v>135</v>
      </c>
      <c r="H24" s="28" t="s">
        <v>136</v>
      </c>
      <c r="I24" s="25">
        <f t="shared" si="3"/>
        <v>373600</v>
      </c>
      <c r="J24" s="38">
        <v>1600</v>
      </c>
      <c r="K24" s="38">
        <v>372000</v>
      </c>
      <c r="L24" s="38">
        <v>105100</v>
      </c>
      <c r="M24" s="38"/>
      <c r="N24" s="39"/>
      <c r="O24" s="39" t="s">
        <v>67</v>
      </c>
      <c r="P24" s="39"/>
      <c r="Q24" s="39"/>
      <c r="R24" s="39" t="s">
        <v>68</v>
      </c>
      <c r="S24" s="49" t="s">
        <v>137</v>
      </c>
      <c r="T24" s="39" t="s">
        <v>67</v>
      </c>
      <c r="U24" s="39"/>
      <c r="V24" s="39"/>
      <c r="W24" s="45" t="s">
        <v>77</v>
      </c>
      <c r="X24" s="39" t="s">
        <v>70</v>
      </c>
      <c r="Y24" s="39" t="s">
        <v>71</v>
      </c>
      <c r="Z24" s="137"/>
      <c r="AA24" s="3" t="e">
        <f>+VLOOKUP(C24,#REF!,2,0)</f>
        <v>#REF!</v>
      </c>
      <c r="AB24" s="137" t="e">
        <f>+VLOOKUP(G24,#REF!,2,0)</f>
        <v>#REF!</v>
      </c>
    </row>
    <row r="25" spans="1:30" s="3" customFormat="1" ht="47.25">
      <c r="A25" s="19"/>
      <c r="B25" s="20" t="s">
        <v>138</v>
      </c>
      <c r="C25" s="21" t="s">
        <v>139</v>
      </c>
      <c r="D25" s="69">
        <f t="shared" si="2"/>
        <v>58.8</v>
      </c>
      <c r="E25" s="28" t="s">
        <v>140</v>
      </c>
      <c r="F25" s="23" t="s">
        <v>141</v>
      </c>
      <c r="G25" s="28" t="s">
        <v>142</v>
      </c>
      <c r="H25" s="28" t="s">
        <v>143</v>
      </c>
      <c r="I25" s="25">
        <f t="shared" si="3"/>
        <v>58.8</v>
      </c>
      <c r="J25" s="115"/>
      <c r="K25" s="115">
        <v>58.8</v>
      </c>
      <c r="L25" s="116"/>
      <c r="M25" s="38"/>
      <c r="N25" s="39" t="s">
        <v>67</v>
      </c>
      <c r="O25" s="39"/>
      <c r="P25" s="39"/>
      <c r="Q25" s="39"/>
      <c r="R25" s="39" t="s">
        <v>68</v>
      </c>
      <c r="S25" s="49" t="s">
        <v>144</v>
      </c>
      <c r="T25" s="39" t="s">
        <v>67</v>
      </c>
      <c r="U25" s="39"/>
      <c r="V25" s="39"/>
      <c r="W25" s="45" t="s">
        <v>77</v>
      </c>
      <c r="X25" s="39" t="s">
        <v>70</v>
      </c>
      <c r="Y25" s="39" t="s">
        <v>71</v>
      </c>
      <c r="Z25" s="137"/>
      <c r="AA25" s="3" t="e">
        <f>+VLOOKUP(C25,#REF!,2,0)</f>
        <v>#REF!</v>
      </c>
      <c r="AB25" s="137" t="e">
        <f>+VLOOKUP(G25,#REF!,2,0)</f>
        <v>#REF!</v>
      </c>
    </row>
    <row r="26" spans="1:30" s="3" customFormat="1" ht="47.25">
      <c r="A26" s="19"/>
      <c r="B26" s="20" t="s">
        <v>145</v>
      </c>
      <c r="C26" s="21" t="s">
        <v>139</v>
      </c>
      <c r="D26" s="69">
        <f t="shared" si="2"/>
        <v>2474.8000000000002</v>
      </c>
      <c r="E26" s="28"/>
      <c r="F26" s="23" t="s">
        <v>146</v>
      </c>
      <c r="G26" s="28" t="s">
        <v>142</v>
      </c>
      <c r="H26" s="28" t="s">
        <v>143</v>
      </c>
      <c r="I26" s="25">
        <f t="shared" si="3"/>
        <v>2174.8000000000002</v>
      </c>
      <c r="J26" s="38"/>
      <c r="K26" s="38">
        <v>2174.8000000000002</v>
      </c>
      <c r="L26" s="38">
        <v>300</v>
      </c>
      <c r="M26" s="38"/>
      <c r="N26" s="39" t="s">
        <v>67</v>
      </c>
      <c r="O26" s="39"/>
      <c r="P26" s="39"/>
      <c r="Q26" s="39"/>
      <c r="R26" s="39" t="s">
        <v>68</v>
      </c>
      <c r="S26" s="49" t="s">
        <v>147</v>
      </c>
      <c r="T26" s="39" t="s">
        <v>67</v>
      </c>
      <c r="U26" s="39"/>
      <c r="V26" s="39"/>
      <c r="W26" s="45" t="s">
        <v>77</v>
      </c>
      <c r="X26" s="39" t="s">
        <v>70</v>
      </c>
      <c r="Y26" s="39" t="s">
        <v>71</v>
      </c>
      <c r="Z26" s="137"/>
      <c r="AA26" s="3" t="e">
        <f>+VLOOKUP(C26,#REF!,2,0)</f>
        <v>#REF!</v>
      </c>
      <c r="AB26" s="137" t="e">
        <f>+VLOOKUP(G26,#REF!,2,0)</f>
        <v>#REF!</v>
      </c>
    </row>
    <row r="27" spans="1:30" s="3" customFormat="1" ht="15.75">
      <c r="A27" s="73">
        <v>2</v>
      </c>
      <c r="B27" s="74" t="s">
        <v>148</v>
      </c>
      <c r="C27" s="75" t="s">
        <v>73</v>
      </c>
      <c r="D27" s="76">
        <v>670.7</v>
      </c>
      <c r="E27" s="77" t="s">
        <v>149</v>
      </c>
      <c r="F27" s="78" t="s">
        <v>150</v>
      </c>
      <c r="G27" s="79" t="s">
        <v>82</v>
      </c>
      <c r="H27" s="80" t="s">
        <v>151</v>
      </c>
      <c r="I27" s="117">
        <v>670.7</v>
      </c>
      <c r="J27" s="117"/>
      <c r="K27" s="76">
        <v>600</v>
      </c>
      <c r="L27" s="118">
        <v>70.7</v>
      </c>
      <c r="M27" s="80"/>
      <c r="N27" s="119" t="s">
        <v>67</v>
      </c>
      <c r="O27" s="119"/>
      <c r="P27" s="119"/>
      <c r="Q27" s="126"/>
      <c r="R27" s="127" t="s">
        <v>71</v>
      </c>
      <c r="S27" s="127"/>
      <c r="T27" s="119" t="s">
        <v>67</v>
      </c>
      <c r="U27" s="128"/>
      <c r="V27" s="128"/>
      <c r="W27" s="127" t="s">
        <v>77</v>
      </c>
      <c r="X27" s="39" t="s">
        <v>70</v>
      </c>
      <c r="Y27" s="39" t="s">
        <v>71</v>
      </c>
      <c r="Z27" s="137"/>
      <c r="AA27" s="3" t="e">
        <f>+VLOOKUP(C27,#REF!,2,0)</f>
        <v>#REF!</v>
      </c>
      <c r="AB27" s="137" t="e">
        <f>+VLOOKUP(G27,#REF!,2,0)</f>
        <v>#REF!</v>
      </c>
    </row>
    <row r="28" spans="1:30" s="3" customFormat="1" ht="25.5">
      <c r="A28" s="81">
        <v>3</v>
      </c>
      <c r="B28" s="82" t="s">
        <v>152</v>
      </c>
      <c r="C28" s="75" t="s">
        <v>98</v>
      </c>
      <c r="D28" s="76">
        <v>4000</v>
      </c>
      <c r="E28" s="78" t="s">
        <v>153</v>
      </c>
      <c r="F28" s="78" t="s">
        <v>154</v>
      </c>
      <c r="G28" s="79" t="s">
        <v>82</v>
      </c>
      <c r="H28" s="80" t="s">
        <v>155</v>
      </c>
      <c r="I28" s="117">
        <v>4000</v>
      </c>
      <c r="J28" s="117">
        <v>4000</v>
      </c>
      <c r="K28" s="117"/>
      <c r="L28" s="118"/>
      <c r="M28" s="120"/>
      <c r="N28" s="119" t="s">
        <v>67</v>
      </c>
      <c r="O28" s="119"/>
      <c r="P28" s="119"/>
      <c r="Q28" s="126"/>
      <c r="R28" s="129" t="s">
        <v>78</v>
      </c>
      <c r="S28" s="130"/>
      <c r="T28" s="119" t="s">
        <v>67</v>
      </c>
      <c r="U28" s="119"/>
      <c r="V28" s="119"/>
      <c r="W28" s="131" t="s">
        <v>77</v>
      </c>
      <c r="X28" s="39" t="s">
        <v>70</v>
      </c>
      <c r="Y28" s="39" t="s">
        <v>78</v>
      </c>
      <c r="Z28" s="137"/>
      <c r="AA28" s="3" t="e">
        <f>+VLOOKUP(C28,#REF!,2,0)</f>
        <v>#REF!</v>
      </c>
      <c r="AB28" s="137" t="e">
        <f>+VLOOKUP(G28,#REF!,2,0)</f>
        <v>#REF!</v>
      </c>
    </row>
    <row r="29" spans="1:30" s="3" customFormat="1" ht="51">
      <c r="A29" s="81">
        <v>4</v>
      </c>
      <c r="B29" s="82" t="s">
        <v>156</v>
      </c>
      <c r="C29" s="75" t="s">
        <v>98</v>
      </c>
      <c r="D29" s="76">
        <v>9000</v>
      </c>
      <c r="E29" s="78" t="s">
        <v>153</v>
      </c>
      <c r="F29" s="78" t="s">
        <v>154</v>
      </c>
      <c r="G29" s="79" t="s">
        <v>82</v>
      </c>
      <c r="H29" s="80" t="s">
        <v>155</v>
      </c>
      <c r="I29" s="117">
        <v>9000</v>
      </c>
      <c r="J29" s="117">
        <v>9000</v>
      </c>
      <c r="K29" s="117"/>
      <c r="L29" s="118"/>
      <c r="M29" s="120"/>
      <c r="N29" s="119" t="s">
        <v>67</v>
      </c>
      <c r="O29" s="119"/>
      <c r="P29" s="119"/>
      <c r="Q29" s="126"/>
      <c r="R29" s="129" t="s">
        <v>78</v>
      </c>
      <c r="S29" s="130"/>
      <c r="T29" s="119" t="s">
        <v>67</v>
      </c>
      <c r="U29" s="119"/>
      <c r="V29" s="119"/>
      <c r="W29" s="131" t="s">
        <v>157</v>
      </c>
      <c r="X29" s="39" t="s">
        <v>70</v>
      </c>
      <c r="Y29" s="39" t="s">
        <v>78</v>
      </c>
      <c r="Z29" s="137"/>
      <c r="AA29" s="3" t="e">
        <f>+VLOOKUP(C29,#REF!,2,0)</f>
        <v>#REF!</v>
      </c>
      <c r="AB29" s="137" t="e">
        <f>+VLOOKUP(G29,#REF!,2,0)</f>
        <v>#REF!</v>
      </c>
    </row>
    <row r="30" spans="1:30" s="3" customFormat="1" ht="51">
      <c r="A30" s="81">
        <v>5</v>
      </c>
      <c r="B30" s="82" t="s">
        <v>158</v>
      </c>
      <c r="C30" s="75" t="s">
        <v>98</v>
      </c>
      <c r="D30" s="76">
        <v>1000</v>
      </c>
      <c r="E30" s="78" t="s">
        <v>153</v>
      </c>
      <c r="F30" s="78" t="s">
        <v>154</v>
      </c>
      <c r="G30" s="79" t="s">
        <v>82</v>
      </c>
      <c r="H30" s="80" t="s">
        <v>155</v>
      </c>
      <c r="I30" s="117">
        <v>1000</v>
      </c>
      <c r="J30" s="117">
        <v>1000</v>
      </c>
      <c r="K30" s="117"/>
      <c r="L30" s="118"/>
      <c r="M30" s="120"/>
      <c r="N30" s="119" t="s">
        <v>67</v>
      </c>
      <c r="O30" s="119"/>
      <c r="P30" s="119"/>
      <c r="Q30" s="126"/>
      <c r="R30" s="129" t="s">
        <v>78</v>
      </c>
      <c r="S30" s="130"/>
      <c r="T30" s="119" t="s">
        <v>67</v>
      </c>
      <c r="U30" s="119"/>
      <c r="V30" s="119"/>
      <c r="W30" s="131" t="s">
        <v>157</v>
      </c>
      <c r="X30" s="39" t="s">
        <v>70</v>
      </c>
      <c r="Y30" s="39" t="s">
        <v>78</v>
      </c>
      <c r="Z30" s="137"/>
      <c r="AA30" s="3" t="e">
        <f>+VLOOKUP(C30,#REF!,2,0)</f>
        <v>#REF!</v>
      </c>
      <c r="AB30" s="137" t="e">
        <f>+VLOOKUP(G30,#REF!,2,0)</f>
        <v>#REF!</v>
      </c>
    </row>
    <row r="31" spans="1:30" s="3" customFormat="1" ht="15.75">
      <c r="A31" s="81">
        <v>6</v>
      </c>
      <c r="B31" s="82" t="s">
        <v>159</v>
      </c>
      <c r="C31" s="75" t="s">
        <v>98</v>
      </c>
      <c r="D31" s="76">
        <v>1807.2</v>
      </c>
      <c r="E31" s="78" t="s">
        <v>160</v>
      </c>
      <c r="F31" s="78" t="s">
        <v>161</v>
      </c>
      <c r="G31" s="79" t="s">
        <v>82</v>
      </c>
      <c r="H31" s="80" t="s">
        <v>155</v>
      </c>
      <c r="I31" s="117">
        <v>1807.2</v>
      </c>
      <c r="J31" s="117">
        <v>1807.2</v>
      </c>
      <c r="K31" s="117"/>
      <c r="L31" s="118"/>
      <c r="M31" s="120"/>
      <c r="N31" s="119" t="s">
        <v>67</v>
      </c>
      <c r="O31" s="119"/>
      <c r="P31" s="119"/>
      <c r="Q31" s="126"/>
      <c r="R31" s="129" t="s">
        <v>78</v>
      </c>
      <c r="S31" s="130"/>
      <c r="T31" s="119" t="s">
        <v>67</v>
      </c>
      <c r="U31" s="119"/>
      <c r="V31" s="119"/>
      <c r="W31" s="131" t="s">
        <v>77</v>
      </c>
      <c r="X31" s="39" t="s">
        <v>70</v>
      </c>
      <c r="Y31" s="39" t="s">
        <v>78</v>
      </c>
      <c r="Z31" s="137"/>
      <c r="AA31" s="3" t="e">
        <f>+VLOOKUP(C31,#REF!,2,0)</f>
        <v>#REF!</v>
      </c>
      <c r="AB31" s="137" t="e">
        <f>+VLOOKUP(G31,#REF!,2,0)</f>
        <v>#REF!</v>
      </c>
    </row>
    <row r="32" spans="1:30" s="3" customFormat="1" ht="42.75">
      <c r="A32" s="83" t="s">
        <v>162</v>
      </c>
      <c r="B32" s="84" t="s">
        <v>163</v>
      </c>
      <c r="C32" s="85"/>
      <c r="D32" s="86">
        <f>+SUM(D33:D40)</f>
        <v>9125.34</v>
      </c>
      <c r="E32" s="86">
        <f>+I32-J32-K32</f>
        <v>0</v>
      </c>
      <c r="F32" s="86"/>
      <c r="G32" s="86"/>
      <c r="H32" s="86"/>
      <c r="I32" s="86">
        <f>+SUM(I33:I40)</f>
        <v>9125.34</v>
      </c>
      <c r="J32" s="86">
        <f>+SUM(J33:J40)</f>
        <v>9125.34</v>
      </c>
      <c r="K32" s="38"/>
      <c r="L32" s="38"/>
      <c r="M32" s="38"/>
      <c r="N32" s="39"/>
      <c r="O32" s="39"/>
      <c r="P32" s="39"/>
      <c r="Q32" s="39"/>
      <c r="R32" s="39"/>
      <c r="S32" s="49"/>
      <c r="T32" s="39"/>
      <c r="U32" s="39"/>
      <c r="V32" s="39"/>
      <c r="W32" s="45"/>
      <c r="X32" s="39"/>
      <c r="Y32" s="39"/>
      <c r="Z32" s="137"/>
      <c r="AA32" s="3" t="e">
        <f>+VLOOKUP(C32,#REF!,2,0)</f>
        <v>#REF!</v>
      </c>
      <c r="AB32" s="137" t="e">
        <f>+VLOOKUP(G32,#REF!,2,0)</f>
        <v>#REF!</v>
      </c>
    </row>
    <row r="33" spans="1:28" s="3" customFormat="1" ht="15.75">
      <c r="A33" s="87">
        <v>1</v>
      </c>
      <c r="B33" s="88" t="s">
        <v>82</v>
      </c>
      <c r="C33" s="89" t="s">
        <v>164</v>
      </c>
      <c r="D33" s="90">
        <f>+I33+L33</f>
        <v>9125.34</v>
      </c>
      <c r="E33" s="91">
        <f>+I33-J33-K33</f>
        <v>0</v>
      </c>
      <c r="F33" s="92" t="s">
        <v>165</v>
      </c>
      <c r="G33" s="93" t="s">
        <v>82</v>
      </c>
      <c r="H33" s="92" t="s">
        <v>166</v>
      </c>
      <c r="I33" s="90">
        <f>+J33</f>
        <v>9125.34</v>
      </c>
      <c r="J33" s="90">
        <v>9125.34</v>
      </c>
      <c r="K33" s="38"/>
      <c r="L33" s="38"/>
      <c r="M33" s="38"/>
      <c r="N33" s="39"/>
      <c r="O33" s="39"/>
      <c r="P33" s="39" t="s">
        <v>67</v>
      </c>
      <c r="Q33" s="39"/>
      <c r="R33" s="39" t="s">
        <v>68</v>
      </c>
      <c r="S33" s="49"/>
      <c r="T33" s="39" t="s">
        <v>67</v>
      </c>
      <c r="U33" s="39"/>
      <c r="V33" s="39"/>
      <c r="W33" s="45"/>
      <c r="X33" s="39" t="s">
        <v>167</v>
      </c>
      <c r="Y33" s="39" t="s">
        <v>78</v>
      </c>
      <c r="Z33" s="137"/>
      <c r="AA33" s="3" t="e">
        <f>+VLOOKUP(C33,#REF!,2,0)</f>
        <v>#REF!</v>
      </c>
      <c r="AB33" s="137" t="e">
        <f>+VLOOKUP(G33,#REF!,2,0)</f>
        <v>#REF!</v>
      </c>
    </row>
    <row r="34" spans="1:28" s="3" customFormat="1" ht="15.75">
      <c r="A34" s="19"/>
      <c r="B34" s="20"/>
      <c r="C34" s="21"/>
      <c r="D34" s="28"/>
      <c r="E34" s="28"/>
      <c r="F34" s="23"/>
      <c r="G34" s="28"/>
      <c r="H34" s="28"/>
      <c r="I34" s="25"/>
      <c r="J34" s="38"/>
      <c r="K34" s="38"/>
      <c r="L34" s="38"/>
      <c r="M34" s="38"/>
      <c r="N34" s="39"/>
      <c r="O34" s="39"/>
      <c r="P34" s="39"/>
      <c r="Q34" s="39"/>
      <c r="R34" s="39"/>
      <c r="S34" s="49"/>
      <c r="T34" s="39"/>
      <c r="U34" s="39"/>
      <c r="V34" s="39"/>
      <c r="W34" s="45"/>
      <c r="X34" s="39"/>
      <c r="Y34" s="39"/>
      <c r="Z34" s="137"/>
      <c r="AA34" s="3" t="e">
        <f>+VLOOKUP(C34,#REF!,2,0)</f>
        <v>#REF!</v>
      </c>
      <c r="AB34" s="137" t="e">
        <f>+VLOOKUP(G34,#REF!,2,0)</f>
        <v>#REF!</v>
      </c>
    </row>
    <row r="35" spans="1:28" s="3" customFormat="1" ht="15.75">
      <c r="A35" s="19"/>
      <c r="B35" s="20"/>
      <c r="C35" s="21"/>
      <c r="D35" s="28"/>
      <c r="E35" s="28"/>
      <c r="F35" s="23"/>
      <c r="G35" s="28"/>
      <c r="H35" s="28"/>
      <c r="I35" s="25"/>
      <c r="J35" s="38"/>
      <c r="K35" s="38"/>
      <c r="L35" s="38"/>
      <c r="M35" s="38"/>
      <c r="N35" s="39"/>
      <c r="O35" s="39"/>
      <c r="P35" s="39"/>
      <c r="Q35" s="39"/>
      <c r="R35" s="39"/>
      <c r="S35" s="49"/>
      <c r="T35" s="39"/>
      <c r="U35" s="39"/>
      <c r="V35" s="39"/>
      <c r="W35" s="45"/>
      <c r="X35" s="39"/>
      <c r="Y35" s="39"/>
      <c r="Z35" s="137"/>
      <c r="AA35" s="3" t="e">
        <f>+VLOOKUP(C35,#REF!,2,0)</f>
        <v>#REF!</v>
      </c>
      <c r="AB35" s="137" t="e">
        <f>+VLOOKUP(G35,#REF!,2,0)</f>
        <v>#REF!</v>
      </c>
    </row>
    <row r="36" spans="1:28" s="3" customFormat="1" ht="15.75">
      <c r="A36" s="19"/>
      <c r="B36" s="20"/>
      <c r="C36" s="21"/>
      <c r="D36" s="28"/>
      <c r="E36" s="28"/>
      <c r="F36" s="23"/>
      <c r="G36" s="28"/>
      <c r="H36" s="28"/>
      <c r="I36" s="25"/>
      <c r="J36" s="38"/>
      <c r="K36" s="38"/>
      <c r="L36" s="38"/>
      <c r="M36" s="38"/>
      <c r="N36" s="39"/>
      <c r="O36" s="39"/>
      <c r="P36" s="39"/>
      <c r="Q36" s="39"/>
      <c r="R36" s="39"/>
      <c r="S36" s="49"/>
      <c r="T36" s="39"/>
      <c r="U36" s="39"/>
      <c r="V36" s="39"/>
      <c r="W36" s="45"/>
      <c r="X36" s="39"/>
      <c r="Y36" s="39"/>
      <c r="Z36" s="137"/>
      <c r="AA36" s="3" t="e">
        <f>+VLOOKUP(C36,#REF!,2,0)</f>
        <v>#REF!</v>
      </c>
      <c r="AB36" s="137" t="e">
        <f>+VLOOKUP(G36,#REF!,2,0)</f>
        <v>#REF!</v>
      </c>
    </row>
    <row r="37" spans="1:28" s="3" customFormat="1" ht="15.75">
      <c r="A37" s="19"/>
      <c r="B37" s="20"/>
      <c r="C37" s="21"/>
      <c r="D37" s="28"/>
      <c r="E37" s="28"/>
      <c r="F37" s="23"/>
      <c r="G37" s="28"/>
      <c r="H37" s="28"/>
      <c r="I37" s="25"/>
      <c r="J37" s="38"/>
      <c r="K37" s="38"/>
      <c r="L37" s="38"/>
      <c r="M37" s="38"/>
      <c r="N37" s="39"/>
      <c r="O37" s="39"/>
      <c r="P37" s="39"/>
      <c r="Q37" s="39"/>
      <c r="R37" s="39"/>
      <c r="S37" s="49"/>
      <c r="T37" s="39"/>
      <c r="U37" s="39"/>
      <c r="V37" s="39"/>
      <c r="W37" s="45"/>
      <c r="X37" s="39"/>
      <c r="Y37" s="39"/>
      <c r="Z37" s="137"/>
      <c r="AA37" s="3" t="e">
        <f>+VLOOKUP(C37,#REF!,2,0)</f>
        <v>#REF!</v>
      </c>
      <c r="AB37" s="137" t="e">
        <f>+VLOOKUP(G37,#REF!,2,0)</f>
        <v>#REF!</v>
      </c>
    </row>
    <row r="38" spans="1:28" s="3" customFormat="1" ht="15.75">
      <c r="A38" s="19"/>
      <c r="B38" s="20"/>
      <c r="C38" s="21"/>
      <c r="D38" s="28"/>
      <c r="E38" s="28"/>
      <c r="F38" s="23"/>
      <c r="G38" s="28"/>
      <c r="H38" s="28"/>
      <c r="I38" s="25"/>
      <c r="J38" s="38"/>
      <c r="K38" s="38"/>
      <c r="L38" s="38"/>
      <c r="M38" s="38"/>
      <c r="N38" s="39"/>
      <c r="O38" s="39"/>
      <c r="P38" s="39"/>
      <c r="Q38" s="39"/>
      <c r="R38" s="39"/>
      <c r="S38" s="49"/>
      <c r="T38" s="39"/>
      <c r="U38" s="39"/>
      <c r="V38" s="39"/>
      <c r="W38" s="45"/>
      <c r="X38" s="39"/>
      <c r="Y38" s="39"/>
      <c r="Z38" s="137"/>
      <c r="AA38" s="3" t="e">
        <f>+VLOOKUP(C38,#REF!,2,0)</f>
        <v>#REF!</v>
      </c>
      <c r="AB38" s="137" t="e">
        <f>+VLOOKUP(G38,#REF!,2,0)</f>
        <v>#REF!</v>
      </c>
    </row>
    <row r="39" spans="1:28" s="3" customFormat="1" ht="15.75">
      <c r="A39" s="19"/>
      <c r="B39" s="20"/>
      <c r="C39" s="21"/>
      <c r="D39" s="28"/>
      <c r="E39" s="28"/>
      <c r="F39" s="23"/>
      <c r="G39" s="28"/>
      <c r="H39" s="28"/>
      <c r="I39" s="25"/>
      <c r="J39" s="38"/>
      <c r="K39" s="38"/>
      <c r="L39" s="38"/>
      <c r="M39" s="38"/>
      <c r="N39" s="39"/>
      <c r="O39" s="39"/>
      <c r="P39" s="39"/>
      <c r="Q39" s="39"/>
      <c r="R39" s="39"/>
      <c r="S39" s="49"/>
      <c r="T39" s="39"/>
      <c r="U39" s="39"/>
      <c r="V39" s="39"/>
      <c r="W39" s="45"/>
      <c r="X39" s="39"/>
      <c r="Y39" s="39"/>
      <c r="Z39" s="137"/>
      <c r="AA39" s="3" t="e">
        <f>+VLOOKUP(C39,#REF!,2,0)</f>
        <v>#REF!</v>
      </c>
      <c r="AB39" s="137" t="e">
        <f>+VLOOKUP(G39,#REF!,2,0)</f>
        <v>#REF!</v>
      </c>
    </row>
    <row r="40" spans="1:28" s="3" customFormat="1" ht="15.75">
      <c r="A40" s="19"/>
      <c r="B40" s="20"/>
      <c r="C40" s="21"/>
      <c r="D40" s="28"/>
      <c r="E40" s="28"/>
      <c r="F40" s="23"/>
      <c r="G40" s="28"/>
      <c r="H40" s="28"/>
      <c r="I40" s="25"/>
      <c r="J40" s="38"/>
      <c r="K40" s="38"/>
      <c r="L40" s="38"/>
      <c r="M40" s="38"/>
      <c r="N40" s="39"/>
      <c r="O40" s="39"/>
      <c r="P40" s="39"/>
      <c r="Q40" s="39"/>
      <c r="R40" s="39"/>
      <c r="S40" s="49"/>
      <c r="T40" s="39"/>
      <c r="U40" s="39"/>
      <c r="V40" s="39"/>
      <c r="W40" s="45"/>
      <c r="X40" s="39"/>
      <c r="Y40" s="39"/>
      <c r="Z40" s="137"/>
      <c r="AA40" s="3" t="e">
        <f>+VLOOKUP(C40,#REF!,2,0)</f>
        <v>#REF!</v>
      </c>
      <c r="AB40" s="137" t="e">
        <f>+VLOOKUP(G40,#REF!,2,0)</f>
        <v>#REF!</v>
      </c>
    </row>
    <row r="41" spans="1:28" s="3" customFormat="1" ht="15.75">
      <c r="A41" s="19"/>
      <c r="B41" s="20"/>
      <c r="C41" s="21"/>
      <c r="D41" s="28"/>
      <c r="E41" s="28"/>
      <c r="F41" s="23"/>
      <c r="G41" s="28"/>
      <c r="H41" s="28"/>
      <c r="I41" s="25"/>
      <c r="J41" s="38"/>
      <c r="K41" s="38"/>
      <c r="L41" s="38"/>
      <c r="M41" s="38"/>
      <c r="N41" s="39"/>
      <c r="O41" s="39"/>
      <c r="P41" s="39"/>
      <c r="Q41" s="39"/>
      <c r="R41" s="39"/>
      <c r="S41" s="49"/>
      <c r="T41" s="39"/>
      <c r="U41" s="39"/>
      <c r="V41" s="39"/>
      <c r="W41" s="45"/>
      <c r="X41" s="39"/>
      <c r="Y41" s="39"/>
      <c r="Z41" s="137"/>
      <c r="AA41" s="3" t="e">
        <f>+VLOOKUP(C41,#REF!,2,0)</f>
        <v>#REF!</v>
      </c>
      <c r="AB41" s="137" t="e">
        <f>+VLOOKUP(G41,#REF!,2,0)</f>
        <v>#REF!</v>
      </c>
    </row>
    <row r="42" spans="1:28" s="3" customFormat="1" ht="15.75">
      <c r="A42" s="19"/>
      <c r="B42" s="20"/>
      <c r="C42" s="21"/>
      <c r="D42" s="28"/>
      <c r="E42" s="28"/>
      <c r="F42" s="23"/>
      <c r="G42" s="28"/>
      <c r="H42" s="28"/>
      <c r="I42" s="25"/>
      <c r="J42" s="38"/>
      <c r="K42" s="38"/>
      <c r="L42" s="38"/>
      <c r="M42" s="38"/>
      <c r="N42" s="39"/>
      <c r="O42" s="39"/>
      <c r="P42" s="39"/>
      <c r="Q42" s="39"/>
      <c r="R42" s="39"/>
      <c r="S42" s="49"/>
      <c r="T42" s="39"/>
      <c r="U42" s="39"/>
      <c r="V42" s="39"/>
      <c r="W42" s="45"/>
      <c r="X42" s="39"/>
      <c r="Y42" s="39"/>
      <c r="Z42" s="137"/>
      <c r="AA42" s="3" t="e">
        <f>+VLOOKUP(C42,#REF!,2,0)</f>
        <v>#REF!</v>
      </c>
      <c r="AB42" s="137" t="e">
        <f>+VLOOKUP(G42,#REF!,2,0)</f>
        <v>#REF!</v>
      </c>
    </row>
    <row r="43" spans="1:28" s="3" customFormat="1" ht="15.75">
      <c r="A43" s="19"/>
      <c r="B43" s="20"/>
      <c r="C43" s="21"/>
      <c r="D43" s="28"/>
      <c r="E43" s="28"/>
      <c r="F43" s="23"/>
      <c r="G43" s="28"/>
      <c r="H43" s="28"/>
      <c r="I43" s="25"/>
      <c r="J43" s="38"/>
      <c r="K43" s="38"/>
      <c r="L43" s="38"/>
      <c r="M43" s="38"/>
      <c r="N43" s="39"/>
      <c r="O43" s="39"/>
      <c r="P43" s="39"/>
      <c r="Q43" s="39"/>
      <c r="R43" s="39"/>
      <c r="S43" s="49"/>
      <c r="T43" s="39"/>
      <c r="U43" s="39"/>
      <c r="V43" s="39"/>
      <c r="W43" s="45"/>
      <c r="X43" s="39"/>
      <c r="Y43" s="39"/>
      <c r="Z43" s="137"/>
      <c r="AA43" s="3" t="e">
        <f>+VLOOKUP(C43,#REF!,2,0)</f>
        <v>#REF!</v>
      </c>
      <c r="AB43" s="137" t="e">
        <f>+VLOOKUP(G43,#REF!,2,0)</f>
        <v>#REF!</v>
      </c>
    </row>
    <row r="44" spans="1:28" s="3" customFormat="1" ht="15.75">
      <c r="A44" s="19"/>
      <c r="B44" s="20"/>
      <c r="C44" s="21"/>
      <c r="D44" s="28"/>
      <c r="E44" s="28"/>
      <c r="F44" s="23"/>
      <c r="G44" s="28"/>
      <c r="H44" s="28"/>
      <c r="I44" s="25"/>
      <c r="J44" s="38"/>
      <c r="K44" s="38"/>
      <c r="L44" s="38"/>
      <c r="M44" s="38"/>
      <c r="N44" s="39"/>
      <c r="O44" s="39"/>
      <c r="P44" s="39"/>
      <c r="Q44" s="39"/>
      <c r="R44" s="39"/>
      <c r="S44" s="49"/>
      <c r="T44" s="39"/>
      <c r="U44" s="39"/>
      <c r="V44" s="39"/>
      <c r="W44" s="45"/>
      <c r="X44" s="39"/>
      <c r="Y44" s="39"/>
      <c r="Z44" s="137"/>
      <c r="AA44" s="3" t="e">
        <f>+VLOOKUP(C44,#REF!,2,0)</f>
        <v>#REF!</v>
      </c>
      <c r="AB44" s="137" t="e">
        <f>+VLOOKUP(G44,#REF!,2,0)</f>
        <v>#REF!</v>
      </c>
    </row>
    <row r="45" spans="1:28" s="3" customFormat="1" ht="15.75">
      <c r="A45" s="19"/>
      <c r="B45" s="20"/>
      <c r="C45" s="21"/>
      <c r="D45" s="28"/>
      <c r="E45" s="28"/>
      <c r="F45" s="23"/>
      <c r="G45" s="28"/>
      <c r="H45" s="28"/>
      <c r="I45" s="25"/>
      <c r="J45" s="38"/>
      <c r="K45" s="38"/>
      <c r="L45" s="38"/>
      <c r="M45" s="38"/>
      <c r="N45" s="39"/>
      <c r="O45" s="39"/>
      <c r="P45" s="39"/>
      <c r="Q45" s="39"/>
      <c r="R45" s="39"/>
      <c r="S45" s="49"/>
      <c r="T45" s="39"/>
      <c r="U45" s="39"/>
      <c r="V45" s="39"/>
      <c r="W45" s="45"/>
      <c r="X45" s="39"/>
      <c r="Y45" s="39"/>
      <c r="Z45" s="137"/>
      <c r="AA45" s="3" t="e">
        <f>+VLOOKUP(C45,#REF!,2,0)</f>
        <v>#REF!</v>
      </c>
      <c r="AB45" s="137" t="e">
        <f>+VLOOKUP(G45,#REF!,2,0)</f>
        <v>#REF!</v>
      </c>
    </row>
    <row r="46" spans="1:28" s="3" customFormat="1" ht="15.75">
      <c r="A46" s="19"/>
      <c r="B46" s="20"/>
      <c r="C46" s="21"/>
      <c r="D46" s="28"/>
      <c r="E46" s="28"/>
      <c r="F46" s="23"/>
      <c r="G46" s="28"/>
      <c r="H46" s="28"/>
      <c r="I46" s="25"/>
      <c r="J46" s="38"/>
      <c r="K46" s="38"/>
      <c r="L46" s="38"/>
      <c r="M46" s="38"/>
      <c r="N46" s="39"/>
      <c r="O46" s="39"/>
      <c r="P46" s="39"/>
      <c r="Q46" s="39"/>
      <c r="R46" s="39"/>
      <c r="S46" s="49"/>
      <c r="T46" s="39"/>
      <c r="U46" s="39"/>
      <c r="V46" s="39"/>
      <c r="W46" s="45"/>
      <c r="X46" s="39"/>
      <c r="Y46" s="39"/>
      <c r="Z46" s="137"/>
      <c r="AA46" s="3" t="e">
        <f>+VLOOKUP(C46,#REF!,2,0)</f>
        <v>#REF!</v>
      </c>
      <c r="AB46" s="137" t="e">
        <f>+VLOOKUP(G46,#REF!,2,0)</f>
        <v>#REF!</v>
      </c>
    </row>
    <row r="47" spans="1:28" s="3" customFormat="1" ht="15.75">
      <c r="A47" s="19"/>
      <c r="B47" s="20"/>
      <c r="C47" s="21"/>
      <c r="D47" s="28"/>
      <c r="E47" s="28"/>
      <c r="F47" s="23"/>
      <c r="G47" s="28"/>
      <c r="H47" s="28"/>
      <c r="I47" s="25"/>
      <c r="J47" s="38"/>
      <c r="K47" s="38"/>
      <c r="L47" s="38"/>
      <c r="M47" s="38"/>
      <c r="N47" s="39"/>
      <c r="O47" s="39"/>
      <c r="P47" s="39"/>
      <c r="Q47" s="39"/>
      <c r="R47" s="39"/>
      <c r="S47" s="49"/>
      <c r="T47" s="39"/>
      <c r="U47" s="39"/>
      <c r="V47" s="39"/>
      <c r="W47" s="45"/>
      <c r="X47" s="39"/>
      <c r="Y47" s="39"/>
      <c r="Z47" s="137"/>
      <c r="AA47" s="3" t="e">
        <f>+VLOOKUP(C47,#REF!,2,0)</f>
        <v>#REF!</v>
      </c>
      <c r="AB47" s="137" t="e">
        <f>+VLOOKUP(G47,#REF!,2,0)</f>
        <v>#REF!</v>
      </c>
    </row>
    <row r="48" spans="1:28" s="3" customFormat="1" ht="15.75">
      <c r="A48" s="19"/>
      <c r="B48" s="20"/>
      <c r="C48" s="21"/>
      <c r="D48" s="28"/>
      <c r="E48" s="28"/>
      <c r="F48" s="23"/>
      <c r="G48" s="28"/>
      <c r="H48" s="28"/>
      <c r="I48" s="25"/>
      <c r="J48" s="38"/>
      <c r="K48" s="38"/>
      <c r="L48" s="38"/>
      <c r="M48" s="38"/>
      <c r="N48" s="39"/>
      <c r="O48" s="39"/>
      <c r="P48" s="39"/>
      <c r="Q48" s="39"/>
      <c r="R48" s="39"/>
      <c r="S48" s="49"/>
      <c r="T48" s="39"/>
      <c r="U48" s="39"/>
      <c r="V48" s="39"/>
      <c r="W48" s="45"/>
      <c r="X48" s="39"/>
      <c r="Y48" s="39"/>
      <c r="Z48" s="137"/>
      <c r="AA48" s="3" t="e">
        <f>+VLOOKUP(C48,#REF!,2,0)</f>
        <v>#REF!</v>
      </c>
      <c r="AB48" s="137" t="e">
        <f>+VLOOKUP(G48,#REF!,2,0)</f>
        <v>#REF!</v>
      </c>
    </row>
    <row r="49" spans="1:29" s="3" customFormat="1" ht="15.75">
      <c r="A49" s="19"/>
      <c r="B49" s="20"/>
      <c r="C49" s="21"/>
      <c r="D49" s="28"/>
      <c r="E49" s="28"/>
      <c r="F49" s="23"/>
      <c r="G49" s="28"/>
      <c r="H49" s="28"/>
      <c r="I49" s="25"/>
      <c r="J49" s="38"/>
      <c r="K49" s="38"/>
      <c r="L49" s="38"/>
      <c r="M49" s="38"/>
      <c r="N49" s="39"/>
      <c r="O49" s="39"/>
      <c r="P49" s="39"/>
      <c r="Q49" s="39"/>
      <c r="R49" s="39"/>
      <c r="S49" s="49"/>
      <c r="T49" s="39"/>
      <c r="U49" s="39"/>
      <c r="V49" s="39"/>
      <c r="W49" s="45"/>
      <c r="X49" s="39"/>
      <c r="Y49" s="39"/>
      <c r="Z49" s="137"/>
      <c r="AA49" s="3" t="e">
        <f>+VLOOKUP(C49,#REF!,2,0)</f>
        <v>#REF!</v>
      </c>
      <c r="AB49" s="137" t="e">
        <f>+VLOOKUP(G49,#REF!,2,0)</f>
        <v>#REF!</v>
      </c>
    </row>
    <row r="50" spans="1:29" s="3" customFormat="1" ht="15.75">
      <c r="A50" s="19"/>
      <c r="B50" s="20"/>
      <c r="C50" s="21"/>
      <c r="D50" s="28"/>
      <c r="E50" s="28"/>
      <c r="F50" s="23"/>
      <c r="G50" s="28"/>
      <c r="H50" s="28"/>
      <c r="I50" s="25"/>
      <c r="J50" s="38"/>
      <c r="K50" s="38"/>
      <c r="L50" s="38"/>
      <c r="M50" s="38"/>
      <c r="N50" s="39"/>
      <c r="O50" s="39"/>
      <c r="P50" s="39"/>
      <c r="Q50" s="39"/>
      <c r="R50" s="39"/>
      <c r="S50" s="49"/>
      <c r="T50" s="39"/>
      <c r="U50" s="39"/>
      <c r="V50" s="39"/>
      <c r="W50" s="45"/>
      <c r="X50" s="39"/>
      <c r="Y50" s="39"/>
      <c r="Z50" s="137"/>
      <c r="AA50" s="3" t="e">
        <f>+VLOOKUP(C50,#REF!,2,0)</f>
        <v>#REF!</v>
      </c>
      <c r="AB50" s="137" t="e">
        <f>+VLOOKUP(G50,#REF!,2,0)</f>
        <v>#REF!</v>
      </c>
    </row>
    <row r="51" spans="1:29" s="3" customFormat="1" ht="15.75">
      <c r="A51" s="19"/>
      <c r="B51" s="20"/>
      <c r="C51" s="21"/>
      <c r="D51" s="28"/>
      <c r="E51" s="28"/>
      <c r="F51" s="23"/>
      <c r="G51" s="28"/>
      <c r="H51" s="28"/>
      <c r="I51" s="25"/>
      <c r="J51" s="38"/>
      <c r="K51" s="38"/>
      <c r="L51" s="38"/>
      <c r="M51" s="38"/>
      <c r="N51" s="39"/>
      <c r="O51" s="39"/>
      <c r="P51" s="39"/>
      <c r="Q51" s="39"/>
      <c r="R51" s="39"/>
      <c r="S51" s="49"/>
      <c r="T51" s="39"/>
      <c r="U51" s="39"/>
      <c r="V51" s="39"/>
      <c r="W51" s="45"/>
      <c r="X51" s="39"/>
      <c r="Y51" s="39"/>
      <c r="Z51" s="137"/>
      <c r="AA51" s="3" t="e">
        <f>+VLOOKUP(C51,#REF!,2,0)</f>
        <v>#REF!</v>
      </c>
      <c r="AB51" s="137" t="e">
        <f>+VLOOKUP(G51,#REF!,2,0)</f>
        <v>#REF!</v>
      </c>
    </row>
    <row r="52" spans="1:29" s="3" customFormat="1" ht="15.75">
      <c r="A52" s="19"/>
      <c r="B52" s="20"/>
      <c r="C52" s="21"/>
      <c r="D52" s="28"/>
      <c r="E52" s="28"/>
      <c r="F52" s="23"/>
      <c r="G52" s="28"/>
      <c r="H52" s="28"/>
      <c r="I52" s="25"/>
      <c r="J52" s="38"/>
      <c r="K52" s="38"/>
      <c r="L52" s="38"/>
      <c r="M52" s="38"/>
      <c r="N52" s="39"/>
      <c r="O52" s="39"/>
      <c r="P52" s="39"/>
      <c r="Q52" s="39"/>
      <c r="R52" s="39"/>
      <c r="S52" s="49"/>
      <c r="T52" s="39"/>
      <c r="U52" s="39"/>
      <c r="V52" s="39"/>
      <c r="W52" s="45"/>
      <c r="X52" s="39"/>
      <c r="Y52" s="39"/>
      <c r="Z52" s="137"/>
      <c r="AA52" s="3" t="e">
        <f>+VLOOKUP(C52,#REF!,2,0)</f>
        <v>#REF!</v>
      </c>
      <c r="AB52" s="137" t="e">
        <f>+VLOOKUP(G52,#REF!,2,0)</f>
        <v>#REF!</v>
      </c>
    </row>
    <row r="53" spans="1:29" s="3" customFormat="1" ht="15.75">
      <c r="A53" s="19"/>
      <c r="B53" s="20"/>
      <c r="C53" s="21"/>
      <c r="D53" s="28"/>
      <c r="E53" s="28"/>
      <c r="F53" s="23"/>
      <c r="G53" s="28"/>
      <c r="H53" s="28"/>
      <c r="I53" s="25"/>
      <c r="J53" s="38"/>
      <c r="K53" s="38"/>
      <c r="L53" s="38"/>
      <c r="M53" s="38"/>
      <c r="N53" s="39"/>
      <c r="O53" s="39"/>
      <c r="P53" s="39"/>
      <c r="Q53" s="39"/>
      <c r="R53" s="39"/>
      <c r="S53" s="49"/>
      <c r="T53" s="39"/>
      <c r="U53" s="39"/>
      <c r="V53" s="39"/>
      <c r="W53" s="45"/>
      <c r="X53" s="39"/>
      <c r="Y53" s="39"/>
      <c r="Z53" s="137"/>
      <c r="AA53" s="3" t="e">
        <f>+VLOOKUP(C53,#REF!,2,0)</f>
        <v>#REF!</v>
      </c>
      <c r="AB53" s="137" t="e">
        <f>+VLOOKUP(G53,#REF!,2,0)</f>
        <v>#REF!</v>
      </c>
    </row>
    <row r="54" spans="1:29" s="3" customFormat="1" ht="15.75">
      <c r="A54" s="19"/>
      <c r="B54" s="20"/>
      <c r="C54" s="21"/>
      <c r="D54" s="28"/>
      <c r="E54" s="28"/>
      <c r="F54" s="23"/>
      <c r="G54" s="28"/>
      <c r="H54" s="28"/>
      <c r="I54" s="25"/>
      <c r="J54" s="38"/>
      <c r="K54" s="38"/>
      <c r="L54" s="38"/>
      <c r="M54" s="38"/>
      <c r="N54" s="39"/>
      <c r="O54" s="39"/>
      <c r="P54" s="39"/>
      <c r="Q54" s="39"/>
      <c r="R54" s="39"/>
      <c r="S54" s="49"/>
      <c r="T54" s="39"/>
      <c r="U54" s="39"/>
      <c r="V54" s="39"/>
      <c r="W54" s="45"/>
      <c r="X54" s="39"/>
      <c r="Y54" s="39"/>
      <c r="Z54" s="137"/>
      <c r="AA54" s="3" t="e">
        <f>+VLOOKUP(C54,#REF!,2,0)</f>
        <v>#REF!</v>
      </c>
      <c r="AB54" s="137" t="e">
        <f>+VLOOKUP(G54,#REF!,2,0)</f>
        <v>#REF!</v>
      </c>
    </row>
    <row r="55" spans="1:29" s="54" customFormat="1" ht="15.75">
      <c r="A55" s="94"/>
      <c r="B55" s="95"/>
      <c r="C55" s="96"/>
      <c r="D55" s="97"/>
      <c r="E55" s="97"/>
      <c r="F55" s="97"/>
      <c r="G55" s="97"/>
      <c r="H55" s="97"/>
      <c r="I55" s="121"/>
      <c r="J55" s="121"/>
      <c r="K55" s="121"/>
      <c r="L55" s="121"/>
      <c r="M55" s="121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139"/>
      <c r="AA55" s="3" t="e">
        <f>+VLOOKUP(C55,#REF!,2,0)</f>
        <v>#REF!</v>
      </c>
      <c r="AB55" s="137" t="e">
        <f>+VLOOKUP(G55,#REF!,2,0)</f>
        <v>#REF!</v>
      </c>
      <c r="AC55" s="3"/>
    </row>
    <row r="56" spans="1:29" s="3" customFormat="1" ht="15.75">
      <c r="A56" s="19"/>
      <c r="B56" s="98"/>
      <c r="C56" s="99"/>
      <c r="D56" s="99"/>
      <c r="E56" s="100"/>
      <c r="F56" s="100"/>
      <c r="G56" s="100"/>
      <c r="H56" s="100"/>
      <c r="I56" s="122"/>
      <c r="J56" s="122"/>
      <c r="K56" s="122"/>
      <c r="L56" s="122"/>
      <c r="M56" s="122"/>
      <c r="N56" s="99"/>
      <c r="O56" s="99"/>
      <c r="P56" s="99"/>
      <c r="Q56" s="99"/>
      <c r="R56" s="99"/>
      <c r="S56" s="99"/>
      <c r="T56" s="99"/>
      <c r="U56" s="99"/>
      <c r="V56" s="99"/>
      <c r="W56" s="132"/>
      <c r="X56" s="19"/>
      <c r="Y56" s="132"/>
      <c r="AA56" s="3" t="e">
        <f>+VLOOKUP(C56,#REF!,2,0)</f>
        <v>#REF!</v>
      </c>
      <c r="AB56" s="137" t="e">
        <f>+VLOOKUP(G56,#REF!,2,0)</f>
        <v>#REF!</v>
      </c>
    </row>
    <row r="57" spans="1:29" s="3" customFormat="1" ht="15.75">
      <c r="A57" s="19"/>
      <c r="B57" s="98"/>
      <c r="C57" s="99"/>
      <c r="D57" s="99"/>
      <c r="E57" s="100"/>
      <c r="F57" s="100"/>
      <c r="G57" s="100"/>
      <c r="H57" s="100"/>
      <c r="I57" s="122"/>
      <c r="J57" s="122"/>
      <c r="K57" s="122"/>
      <c r="L57" s="122"/>
      <c r="M57" s="122"/>
      <c r="N57" s="99"/>
      <c r="O57" s="99"/>
      <c r="P57" s="99"/>
      <c r="Q57" s="133"/>
      <c r="R57" s="99"/>
      <c r="S57" s="99"/>
      <c r="T57" s="99"/>
      <c r="U57" s="99"/>
      <c r="V57" s="99"/>
      <c r="W57" s="132"/>
      <c r="X57" s="19"/>
      <c r="Y57" s="132"/>
      <c r="AA57" s="3" t="e">
        <f>+VLOOKUP(C57,#REF!,2,0)</f>
        <v>#REF!</v>
      </c>
      <c r="AB57" s="137" t="e">
        <f>+VLOOKUP(G57,#REF!,2,0)</f>
        <v>#REF!</v>
      </c>
    </row>
    <row r="58" spans="1:29" s="3" customFormat="1" ht="12.75" customHeight="1">
      <c r="A58" s="19"/>
      <c r="B58" s="101"/>
      <c r="C58" s="102"/>
      <c r="D58" s="28"/>
      <c r="E58" s="28"/>
      <c r="F58" s="103"/>
      <c r="G58" s="48"/>
      <c r="H58" s="104"/>
      <c r="I58" s="25"/>
      <c r="J58" s="25"/>
      <c r="K58" s="25"/>
      <c r="L58" s="25"/>
      <c r="M58" s="25"/>
      <c r="N58" s="104"/>
      <c r="O58" s="104"/>
      <c r="P58" s="104"/>
      <c r="Q58" s="39"/>
      <c r="R58" s="39"/>
      <c r="S58" s="104"/>
      <c r="T58" s="104"/>
      <c r="U58" s="104"/>
      <c r="V58" s="39"/>
      <c r="W58" s="104"/>
      <c r="X58" s="19"/>
      <c r="Y58" s="104"/>
      <c r="AA58" s="3" t="e">
        <f>+VLOOKUP(C58,#REF!,2,0)</f>
        <v>#REF!</v>
      </c>
      <c r="AB58" s="137" t="e">
        <f>+VLOOKUP(G58,#REF!,2,0)</f>
        <v>#REF!</v>
      </c>
    </row>
    <row r="59" spans="1:29" s="3" customFormat="1" ht="12.75" customHeight="1">
      <c r="A59" s="19"/>
      <c r="B59" s="101"/>
      <c r="C59" s="102"/>
      <c r="D59" s="28"/>
      <c r="E59" s="28"/>
      <c r="F59" s="103"/>
      <c r="G59" s="48"/>
      <c r="H59" s="104"/>
      <c r="I59" s="25"/>
      <c r="J59" s="25"/>
      <c r="K59" s="25"/>
      <c r="L59" s="25"/>
      <c r="M59" s="25"/>
      <c r="N59" s="104"/>
      <c r="O59" s="104"/>
      <c r="P59" s="104"/>
      <c r="Q59" s="39"/>
      <c r="R59" s="39"/>
      <c r="S59" s="134"/>
      <c r="T59" s="104"/>
      <c r="U59" s="104"/>
      <c r="V59" s="39"/>
      <c r="W59" s="104"/>
      <c r="X59" s="19"/>
      <c r="Y59" s="104"/>
      <c r="AA59" s="3" t="e">
        <f>+VLOOKUP(C59,#REF!,2,0)</f>
        <v>#REF!</v>
      </c>
      <c r="AB59" s="137" t="e">
        <f>+VLOOKUP(G59,#REF!,2,0)</f>
        <v>#REF!</v>
      </c>
    </row>
    <row r="60" spans="1:29" s="3" customFormat="1" ht="25.5" customHeight="1">
      <c r="A60" s="19"/>
      <c r="B60" s="105"/>
      <c r="C60" s="102"/>
      <c r="D60" s="28"/>
      <c r="E60" s="28"/>
      <c r="F60" s="103"/>
      <c r="G60" s="48"/>
      <c r="H60" s="104"/>
      <c r="I60" s="25"/>
      <c r="J60" s="25"/>
      <c r="K60" s="25"/>
      <c r="L60" s="25"/>
      <c r="M60" s="25"/>
      <c r="N60" s="104"/>
      <c r="O60" s="104"/>
      <c r="P60" s="104"/>
      <c r="Q60" s="39"/>
      <c r="R60" s="39"/>
      <c r="S60" s="104"/>
      <c r="T60" s="104"/>
      <c r="U60" s="104"/>
      <c r="V60" s="39"/>
      <c r="W60" s="104"/>
      <c r="X60" s="19"/>
      <c r="Y60" s="104"/>
      <c r="AA60" s="3" t="e">
        <f>+VLOOKUP(C60,#REF!,2,0)</f>
        <v>#REF!</v>
      </c>
      <c r="AB60" s="137" t="e">
        <f>+VLOOKUP(G60,#REF!,2,0)</f>
        <v>#REF!</v>
      </c>
    </row>
    <row r="61" spans="1:29" s="3" customFormat="1" ht="25.5" customHeight="1">
      <c r="A61" s="19"/>
      <c r="B61" s="105"/>
      <c r="C61" s="102"/>
      <c r="D61" s="28"/>
      <c r="E61" s="28"/>
      <c r="F61" s="103"/>
      <c r="G61" s="48"/>
      <c r="H61" s="104"/>
      <c r="I61" s="25"/>
      <c r="J61" s="25"/>
      <c r="K61" s="25"/>
      <c r="L61" s="25"/>
      <c r="M61" s="25"/>
      <c r="N61" s="104"/>
      <c r="O61" s="104"/>
      <c r="P61" s="104"/>
      <c r="Q61" s="39"/>
      <c r="R61" s="39"/>
      <c r="S61" s="104"/>
      <c r="T61" s="104"/>
      <c r="U61" s="104"/>
      <c r="V61" s="39"/>
      <c r="W61" s="104"/>
      <c r="X61" s="19"/>
      <c r="Y61" s="104"/>
      <c r="AA61" s="3" t="e">
        <f>+VLOOKUP(C61,#REF!,2,0)</f>
        <v>#REF!</v>
      </c>
      <c r="AB61" s="137" t="e">
        <f>+VLOOKUP(G61,#REF!,2,0)</f>
        <v>#REF!</v>
      </c>
    </row>
    <row r="62" spans="1:29" s="3" customFormat="1" ht="15.75">
      <c r="A62" s="19"/>
      <c r="B62" s="20"/>
      <c r="C62" s="21"/>
      <c r="D62" s="28"/>
      <c r="E62" s="28"/>
      <c r="F62" s="23"/>
      <c r="G62" s="28"/>
      <c r="H62" s="28"/>
      <c r="I62" s="25"/>
      <c r="J62" s="38"/>
      <c r="K62" s="38"/>
      <c r="L62" s="38"/>
      <c r="M62" s="38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19"/>
      <c r="Y62" s="39"/>
      <c r="AA62" s="3" t="e">
        <f>+VLOOKUP(C62,#REF!,2,0)</f>
        <v>#REF!</v>
      </c>
      <c r="AB62" s="137" t="e">
        <f>+VLOOKUP(G62,#REF!,2,0)</f>
        <v>#REF!</v>
      </c>
    </row>
    <row r="63" spans="1:29" s="3" customFormat="1" ht="15.75">
      <c r="A63" s="19"/>
      <c r="B63" s="106"/>
      <c r="C63" s="107"/>
      <c r="D63" s="39"/>
      <c r="E63" s="39"/>
      <c r="F63" s="108"/>
      <c r="G63" s="108"/>
      <c r="H63" s="48"/>
      <c r="I63" s="123"/>
      <c r="J63" s="123"/>
      <c r="K63" s="123"/>
      <c r="L63" s="25"/>
      <c r="M63" s="25"/>
      <c r="N63" s="39"/>
      <c r="O63" s="39"/>
      <c r="P63" s="39"/>
      <c r="Q63" s="39"/>
      <c r="R63" s="39"/>
      <c r="S63" s="108"/>
      <c r="T63" s="39"/>
      <c r="U63" s="39"/>
      <c r="V63" s="39"/>
      <c r="W63" s="39"/>
      <c r="X63" s="19"/>
      <c r="Y63" s="39"/>
      <c r="AA63" s="3" t="e">
        <f>+VLOOKUP(C63,#REF!,2,0)</f>
        <v>#REF!</v>
      </c>
      <c r="AB63" s="137" t="e">
        <f>+VLOOKUP(G63,#REF!,2,0)</f>
        <v>#REF!</v>
      </c>
    </row>
    <row r="64" spans="1:29" s="3" customFormat="1" ht="15.75">
      <c r="A64" s="19"/>
      <c r="B64" s="105"/>
      <c r="C64" s="109"/>
      <c r="D64" s="110"/>
      <c r="E64" s="110"/>
      <c r="F64" s="111"/>
      <c r="G64" s="48"/>
      <c r="H64" s="112"/>
      <c r="I64" s="124"/>
      <c r="J64" s="125"/>
      <c r="K64" s="125"/>
      <c r="L64" s="125"/>
      <c r="M64" s="125"/>
      <c r="N64" s="112"/>
      <c r="O64" s="112"/>
      <c r="P64" s="112"/>
      <c r="Q64" s="112"/>
      <c r="R64" s="112"/>
      <c r="S64" s="112"/>
      <c r="T64" s="112"/>
      <c r="U64" s="112"/>
      <c r="V64" s="112"/>
      <c r="W64" s="45"/>
      <c r="X64" s="19"/>
      <c r="Y64" s="19"/>
      <c r="AA64" s="3" t="e">
        <f>+VLOOKUP(C64,#REF!,2,0)</f>
        <v>#REF!</v>
      </c>
      <c r="AB64" s="137" t="e">
        <f>+VLOOKUP(G64,#REF!,2,0)</f>
        <v>#REF!</v>
      </c>
    </row>
    <row r="65" spans="1:28" s="3" customFormat="1" ht="15.75">
      <c r="A65" s="19"/>
      <c r="B65" s="140"/>
      <c r="C65" s="141"/>
      <c r="D65" s="110"/>
      <c r="E65" s="110"/>
      <c r="F65" s="142"/>
      <c r="G65" s="48"/>
      <c r="H65" s="112"/>
      <c r="I65" s="124"/>
      <c r="J65" s="125"/>
      <c r="K65" s="125"/>
      <c r="L65" s="125"/>
      <c r="M65" s="125"/>
      <c r="N65" s="112"/>
      <c r="O65" s="112"/>
      <c r="P65" s="112"/>
      <c r="Q65" s="112"/>
      <c r="R65" s="112"/>
      <c r="S65" s="169"/>
      <c r="T65" s="112"/>
      <c r="U65" s="112"/>
      <c r="V65" s="112"/>
      <c r="W65" s="45"/>
      <c r="X65" s="19"/>
      <c r="Y65" s="19"/>
      <c r="AA65" s="3" t="e">
        <f>+VLOOKUP(C65,#REF!,2,0)</f>
        <v>#REF!</v>
      </c>
      <c r="AB65" s="137" t="e">
        <f>+VLOOKUP(G65,#REF!,2,0)</f>
        <v>#REF!</v>
      </c>
    </row>
    <row r="66" spans="1:28" s="3" customFormat="1" ht="15.75">
      <c r="A66" s="19"/>
      <c r="B66" s="140"/>
      <c r="C66" s="141"/>
      <c r="D66" s="110"/>
      <c r="E66" s="110"/>
      <c r="F66" s="142"/>
      <c r="G66" s="48"/>
      <c r="H66" s="112"/>
      <c r="I66" s="124"/>
      <c r="J66" s="124"/>
      <c r="K66" s="124"/>
      <c r="L66" s="125"/>
      <c r="M66" s="125"/>
      <c r="N66" s="112"/>
      <c r="O66" s="112"/>
      <c r="P66" s="112"/>
      <c r="Q66" s="112"/>
      <c r="R66" s="112"/>
      <c r="S66" s="169"/>
      <c r="T66" s="112"/>
      <c r="U66" s="112"/>
      <c r="V66" s="112"/>
      <c r="W66" s="45"/>
      <c r="X66" s="19"/>
      <c r="Y66" s="19"/>
      <c r="AA66" s="3" t="e">
        <f>+VLOOKUP(C66,#REF!,2,0)</f>
        <v>#REF!</v>
      </c>
      <c r="AB66" s="137" t="e">
        <f>+VLOOKUP(G66,#REF!,2,0)</f>
        <v>#REF!</v>
      </c>
    </row>
    <row r="67" spans="1:28" s="3" customFormat="1" ht="15.75">
      <c r="A67" s="19"/>
      <c r="B67" s="143"/>
      <c r="C67" s="144"/>
      <c r="D67" s="39"/>
      <c r="E67" s="145"/>
      <c r="F67" s="146"/>
      <c r="G67" s="147"/>
      <c r="H67" s="142"/>
      <c r="I67" s="123"/>
      <c r="J67" s="123"/>
      <c r="K67" s="123"/>
      <c r="L67" s="123"/>
      <c r="M67" s="123"/>
      <c r="N67" s="164"/>
      <c r="O67" s="164"/>
      <c r="P67" s="164"/>
      <c r="Q67" s="164"/>
      <c r="R67" s="164"/>
      <c r="S67" s="48"/>
      <c r="T67" s="164"/>
      <c r="U67" s="164"/>
      <c r="V67" s="164"/>
      <c r="W67" s="19"/>
      <c r="X67" s="19"/>
      <c r="Y67" s="19"/>
      <c r="AA67" s="3" t="e">
        <f>+VLOOKUP(C67,#REF!,2,0)</f>
        <v>#REF!</v>
      </c>
      <c r="AB67" s="137" t="e">
        <f>+VLOOKUP(G67,#REF!,2,0)</f>
        <v>#REF!</v>
      </c>
    </row>
    <row r="68" spans="1:28" s="3" customFormat="1" ht="15.75">
      <c r="A68" s="19"/>
      <c r="B68" s="143"/>
      <c r="C68" s="144"/>
      <c r="D68" s="39"/>
      <c r="E68" s="145"/>
      <c r="F68" s="146"/>
      <c r="G68" s="147"/>
      <c r="H68" s="142"/>
      <c r="I68" s="123"/>
      <c r="J68" s="123"/>
      <c r="K68" s="123"/>
      <c r="L68" s="123"/>
      <c r="M68" s="123"/>
      <c r="N68" s="165"/>
      <c r="O68" s="164"/>
      <c r="P68" s="164"/>
      <c r="Q68" s="164"/>
      <c r="R68" s="164"/>
      <c r="S68" s="48"/>
      <c r="T68" s="164"/>
      <c r="U68" s="164"/>
      <c r="V68" s="164"/>
      <c r="W68" s="19"/>
      <c r="X68" s="19"/>
      <c r="Y68" s="19"/>
      <c r="AA68" s="3" t="e">
        <f>+VLOOKUP(C68,#REF!,2,0)</f>
        <v>#REF!</v>
      </c>
      <c r="AB68" s="137" t="e">
        <f>+VLOOKUP(G68,#REF!,2,0)</f>
        <v>#REF!</v>
      </c>
    </row>
    <row r="69" spans="1:28" s="3" customFormat="1" ht="15.75">
      <c r="A69" s="19"/>
      <c r="B69" s="143"/>
      <c r="C69" s="144"/>
      <c r="D69" s="39"/>
      <c r="E69" s="145"/>
      <c r="F69" s="146"/>
      <c r="G69" s="147"/>
      <c r="H69" s="142"/>
      <c r="I69" s="166"/>
      <c r="J69" s="166"/>
      <c r="K69" s="166"/>
      <c r="L69" s="166"/>
      <c r="M69" s="166"/>
      <c r="N69" s="49"/>
      <c r="O69" s="142"/>
      <c r="P69" s="142"/>
      <c r="Q69" s="164"/>
      <c r="R69" s="164"/>
      <c r="S69" s="49"/>
      <c r="T69" s="152"/>
      <c r="U69" s="164"/>
      <c r="V69" s="152"/>
      <c r="W69" s="19"/>
      <c r="X69" s="19"/>
      <c r="Y69" s="19"/>
      <c r="AA69" s="3" t="e">
        <f>+VLOOKUP(C69,#REF!,2,0)</f>
        <v>#REF!</v>
      </c>
      <c r="AB69" s="137" t="e">
        <f>+VLOOKUP(G69,#REF!,2,0)</f>
        <v>#REF!</v>
      </c>
    </row>
    <row r="70" spans="1:28" s="3" customFormat="1" ht="15.75">
      <c r="A70" s="19"/>
      <c r="B70" s="143"/>
      <c r="C70" s="144"/>
      <c r="D70" s="39"/>
      <c r="E70" s="145"/>
      <c r="F70" s="146"/>
      <c r="G70" s="147"/>
      <c r="H70" s="142"/>
      <c r="I70" s="123"/>
      <c r="J70" s="123"/>
      <c r="K70" s="123"/>
      <c r="L70" s="123"/>
      <c r="M70" s="123"/>
      <c r="N70" s="165"/>
      <c r="O70" s="164"/>
      <c r="P70" s="164"/>
      <c r="Q70" s="164"/>
      <c r="R70" s="164"/>
      <c r="S70" s="49"/>
      <c r="T70" s="164"/>
      <c r="U70" s="164"/>
      <c r="V70" s="164"/>
      <c r="W70" s="19"/>
      <c r="X70" s="19"/>
      <c r="Y70" s="19"/>
      <c r="AA70" s="3" t="e">
        <f>+VLOOKUP(C70,#REF!,2,0)</f>
        <v>#REF!</v>
      </c>
      <c r="AB70" s="137" t="e">
        <f>+VLOOKUP(G70,#REF!,2,0)</f>
        <v>#REF!</v>
      </c>
    </row>
    <row r="71" spans="1:28" s="3" customFormat="1" ht="15.75">
      <c r="A71" s="19"/>
      <c r="B71" s="143"/>
      <c r="C71" s="144"/>
      <c r="D71" s="39"/>
      <c r="E71" s="145"/>
      <c r="F71" s="146"/>
      <c r="G71" s="147"/>
      <c r="H71" s="142"/>
      <c r="I71" s="166"/>
      <c r="J71" s="166"/>
      <c r="K71" s="166"/>
      <c r="L71" s="166"/>
      <c r="M71" s="166"/>
      <c r="N71" s="49"/>
      <c r="O71" s="142"/>
      <c r="P71" s="142"/>
      <c r="Q71" s="164"/>
      <c r="R71" s="164"/>
      <c r="S71" s="49"/>
      <c r="T71" s="152"/>
      <c r="U71" s="164"/>
      <c r="V71" s="152"/>
      <c r="W71" s="19"/>
      <c r="X71" s="19"/>
      <c r="Y71" s="19"/>
      <c r="AA71" s="3" t="e">
        <f>+VLOOKUP(C71,#REF!,2,0)</f>
        <v>#REF!</v>
      </c>
      <c r="AB71" s="137" t="e">
        <f>+VLOOKUP(G71,#REF!,2,0)</f>
        <v>#REF!</v>
      </c>
    </row>
    <row r="72" spans="1:28" s="3" customFormat="1" ht="15.75">
      <c r="A72" s="19"/>
      <c r="B72" s="106"/>
      <c r="C72" s="144"/>
      <c r="D72" s="39"/>
      <c r="E72" s="145"/>
      <c r="F72" s="148"/>
      <c r="G72" s="147"/>
      <c r="H72" s="142"/>
      <c r="I72" s="166"/>
      <c r="J72" s="166"/>
      <c r="K72" s="166"/>
      <c r="L72" s="166"/>
      <c r="M72" s="166"/>
      <c r="N72" s="49"/>
      <c r="O72" s="142"/>
      <c r="P72" s="142"/>
      <c r="Q72" s="164"/>
      <c r="R72" s="164"/>
      <c r="S72" s="49"/>
      <c r="T72" s="164"/>
      <c r="U72" s="152"/>
      <c r="V72" s="152"/>
      <c r="W72" s="19"/>
      <c r="X72" s="19"/>
      <c r="Y72" s="19"/>
      <c r="AA72" s="3" t="e">
        <f>+VLOOKUP(C72,#REF!,2,0)</f>
        <v>#REF!</v>
      </c>
      <c r="AB72" s="137" t="e">
        <f>+VLOOKUP(G72,#REF!,2,0)</f>
        <v>#REF!</v>
      </c>
    </row>
    <row r="73" spans="1:28" s="3" customFormat="1" ht="15.75">
      <c r="A73" s="19"/>
      <c r="B73" s="106"/>
      <c r="C73" s="144"/>
      <c r="D73" s="39"/>
      <c r="E73" s="145"/>
      <c r="F73" s="148"/>
      <c r="G73" s="147"/>
      <c r="H73" s="142"/>
      <c r="I73" s="166"/>
      <c r="J73" s="166"/>
      <c r="K73" s="166"/>
      <c r="L73" s="166"/>
      <c r="M73" s="166"/>
      <c r="N73" s="49"/>
      <c r="O73" s="142"/>
      <c r="P73" s="142"/>
      <c r="Q73" s="164"/>
      <c r="R73" s="164"/>
      <c r="S73" s="49"/>
      <c r="T73" s="152"/>
      <c r="U73" s="164"/>
      <c r="V73" s="152"/>
      <c r="W73" s="19"/>
      <c r="X73" s="19"/>
      <c r="Y73" s="19"/>
      <c r="AA73" s="3" t="e">
        <f>+VLOOKUP(C73,#REF!,2,0)</f>
        <v>#REF!</v>
      </c>
      <c r="AB73" s="137" t="e">
        <f>+VLOOKUP(G73,#REF!,2,0)</f>
        <v>#REF!</v>
      </c>
    </row>
    <row r="74" spans="1:28" s="3" customFormat="1" ht="15.75">
      <c r="A74" s="19"/>
      <c r="B74" s="106"/>
      <c r="C74" s="144"/>
      <c r="D74" s="39"/>
      <c r="E74" s="145"/>
      <c r="F74" s="149"/>
      <c r="G74" s="147"/>
      <c r="H74" s="150"/>
      <c r="I74" s="166"/>
      <c r="J74" s="166"/>
      <c r="K74" s="166"/>
      <c r="L74" s="166"/>
      <c r="M74" s="166"/>
      <c r="N74" s="49"/>
      <c r="O74" s="142"/>
      <c r="P74" s="142"/>
      <c r="Q74" s="164"/>
      <c r="R74" s="164"/>
      <c r="S74" s="49"/>
      <c r="T74" s="152"/>
      <c r="U74" s="152"/>
      <c r="V74" s="164"/>
      <c r="W74" s="132"/>
      <c r="X74" s="19"/>
      <c r="Y74" s="132"/>
      <c r="AA74" s="3" t="e">
        <f>+VLOOKUP(C74,#REF!,2,0)</f>
        <v>#REF!</v>
      </c>
      <c r="AB74" s="137" t="e">
        <f>+VLOOKUP(G74,#REF!,2,0)</f>
        <v>#REF!</v>
      </c>
    </row>
    <row r="75" spans="1:28" s="3" customFormat="1" ht="15.75">
      <c r="A75" s="19"/>
      <c r="B75" s="151"/>
      <c r="C75" s="107"/>
      <c r="D75" s="39"/>
      <c r="E75" s="145"/>
      <c r="F75" s="148"/>
      <c r="G75" s="147"/>
      <c r="H75" s="145"/>
      <c r="I75" s="123"/>
      <c r="J75" s="123"/>
      <c r="K75" s="123"/>
      <c r="L75" s="123"/>
      <c r="M75" s="123"/>
      <c r="N75" s="164"/>
      <c r="O75" s="164"/>
      <c r="P75" s="164"/>
      <c r="Q75" s="164"/>
      <c r="R75" s="164"/>
      <c r="S75" s="146"/>
      <c r="T75" s="164"/>
      <c r="U75" s="164"/>
      <c r="V75" s="164"/>
      <c r="W75" s="132"/>
      <c r="X75" s="19"/>
      <c r="Y75" s="132"/>
      <c r="AA75" s="3" t="e">
        <f>+VLOOKUP(C75,#REF!,2,0)</f>
        <v>#REF!</v>
      </c>
      <c r="AB75" s="137" t="e">
        <f>+VLOOKUP(G75,#REF!,2,0)</f>
        <v>#REF!</v>
      </c>
    </row>
    <row r="76" spans="1:28" s="3" customFormat="1" ht="15.75">
      <c r="A76" s="19"/>
      <c r="B76" s="140"/>
      <c r="C76" s="141"/>
      <c r="D76" s="39"/>
      <c r="E76" s="28"/>
      <c r="F76" s="152"/>
      <c r="G76" s="153"/>
      <c r="H76" s="142"/>
      <c r="I76" s="123"/>
      <c r="J76" s="123"/>
      <c r="K76" s="123"/>
      <c r="L76" s="123"/>
      <c r="M76" s="123"/>
      <c r="N76" s="39"/>
      <c r="O76" s="39"/>
      <c r="P76" s="39"/>
      <c r="Q76" s="39"/>
      <c r="R76" s="39"/>
      <c r="S76" s="48"/>
      <c r="T76" s="39"/>
      <c r="U76" s="39"/>
      <c r="V76" s="39"/>
      <c r="W76" s="39"/>
      <c r="X76" s="19"/>
      <c r="Y76" s="39"/>
      <c r="AA76" s="3" t="e">
        <f>+VLOOKUP(C76,#REF!,2,0)</f>
        <v>#REF!</v>
      </c>
      <c r="AB76" s="137" t="e">
        <f>+VLOOKUP(G76,#REF!,2,0)</f>
        <v>#REF!</v>
      </c>
    </row>
    <row r="77" spans="1:28" s="3" customFormat="1" ht="15.75">
      <c r="A77" s="19"/>
      <c r="B77" s="140"/>
      <c r="C77" s="141"/>
      <c r="D77" s="39"/>
      <c r="E77" s="28"/>
      <c r="F77" s="152"/>
      <c r="G77" s="153"/>
      <c r="H77" s="142"/>
      <c r="I77" s="123"/>
      <c r="J77" s="123"/>
      <c r="K77" s="123"/>
      <c r="L77" s="123"/>
      <c r="M77" s="123"/>
      <c r="N77" s="39"/>
      <c r="O77" s="39"/>
      <c r="P77" s="39"/>
      <c r="Q77" s="39"/>
      <c r="R77" s="39"/>
      <c r="S77" s="48"/>
      <c r="T77" s="39"/>
      <c r="U77" s="39"/>
      <c r="V77" s="39"/>
      <c r="W77" s="39"/>
      <c r="X77" s="19"/>
      <c r="Y77" s="39"/>
      <c r="AA77" s="3" t="e">
        <f>+VLOOKUP(C77,#REF!,2,0)</f>
        <v>#REF!</v>
      </c>
      <c r="AB77" s="137" t="e">
        <f>+VLOOKUP(G77,#REF!,2,0)</f>
        <v>#REF!</v>
      </c>
    </row>
    <row r="78" spans="1:28" s="3" customFormat="1" ht="15.75">
      <c r="A78" s="19"/>
      <c r="B78" s="140"/>
      <c r="C78" s="141"/>
      <c r="D78" s="39"/>
      <c r="E78" s="28"/>
      <c r="F78" s="152"/>
      <c r="G78" s="153"/>
      <c r="H78" s="39"/>
      <c r="I78" s="123"/>
      <c r="J78" s="123"/>
      <c r="K78" s="123"/>
      <c r="L78" s="123"/>
      <c r="M78" s="123"/>
      <c r="N78" s="39"/>
      <c r="O78" s="39"/>
      <c r="P78" s="39"/>
      <c r="Q78" s="39"/>
      <c r="R78" s="39"/>
      <c r="S78" s="48"/>
      <c r="T78" s="39"/>
      <c r="U78" s="39"/>
      <c r="V78" s="39"/>
      <c r="W78" s="39"/>
      <c r="X78" s="19"/>
      <c r="Y78" s="39"/>
      <c r="AA78" s="3" t="e">
        <f>+VLOOKUP(C78,#REF!,2,0)</f>
        <v>#REF!</v>
      </c>
      <c r="AB78" s="137" t="e">
        <f>+VLOOKUP(G78,#REF!,2,0)</f>
        <v>#REF!</v>
      </c>
    </row>
    <row r="79" spans="1:28" s="3" customFormat="1" ht="15.75">
      <c r="A79" s="19"/>
      <c r="B79" s="154"/>
      <c r="C79" s="155"/>
      <c r="D79" s="25"/>
      <c r="E79" s="28"/>
      <c r="F79" s="155"/>
      <c r="G79" s="48"/>
      <c r="H79" s="142"/>
      <c r="I79" s="123"/>
      <c r="J79" s="123"/>
      <c r="K79" s="123"/>
      <c r="L79" s="123"/>
      <c r="M79" s="123"/>
      <c r="N79" s="39"/>
      <c r="O79" s="39"/>
      <c r="P79" s="39"/>
      <c r="Q79" s="39"/>
      <c r="R79" s="39"/>
      <c r="S79" s="39"/>
      <c r="T79" s="39"/>
      <c r="U79" s="39"/>
      <c r="V79" s="39"/>
      <c r="W79" s="19"/>
      <c r="X79" s="19"/>
      <c r="Y79" s="39"/>
      <c r="AA79" s="3" t="e">
        <f>+VLOOKUP(C79,#REF!,2,0)</f>
        <v>#REF!</v>
      </c>
      <c r="AB79" s="137" t="e">
        <f>+VLOOKUP(G79,#REF!,2,0)</f>
        <v>#REF!</v>
      </c>
    </row>
    <row r="80" spans="1:28" s="55" customFormat="1" ht="15.75">
      <c r="A80" s="156"/>
      <c r="B80" s="157"/>
      <c r="C80" s="158"/>
      <c r="D80" s="159"/>
      <c r="E80" s="160"/>
      <c r="F80" s="161"/>
      <c r="G80" s="162"/>
      <c r="H80" s="163"/>
      <c r="I80" s="160"/>
      <c r="J80" s="167"/>
      <c r="K80" s="167"/>
      <c r="L80" s="160"/>
      <c r="M80" s="160"/>
      <c r="N80" s="168"/>
      <c r="O80" s="168"/>
      <c r="P80" s="168"/>
      <c r="Q80" s="168"/>
      <c r="R80" s="168"/>
      <c r="S80" s="162"/>
      <c r="T80" s="168"/>
      <c r="U80" s="168"/>
      <c r="V80" s="168"/>
      <c r="W80" s="156"/>
      <c r="X80" s="156"/>
      <c r="Y80" s="168"/>
      <c r="AA80" s="3" t="e">
        <f>+VLOOKUP(C80,#REF!,2,0)</f>
        <v>#REF!</v>
      </c>
      <c r="AB80" s="137" t="e">
        <f>+VLOOKUP(G80,#REF!,2,0)</f>
        <v>#REF!</v>
      </c>
    </row>
  </sheetData>
  <autoFilter ref="A8:AD80"/>
  <mergeCells count="37">
    <mergeCell ref="Y5:Y8"/>
    <mergeCell ref="I6:K6"/>
    <mergeCell ref="J7:K7"/>
    <mergeCell ref="A5:A8"/>
    <mergeCell ref="B5:B8"/>
    <mergeCell ref="C5:C8"/>
    <mergeCell ref="D5:D8"/>
    <mergeCell ref="F5:G6"/>
    <mergeCell ref="M6:M8"/>
    <mergeCell ref="N6:N8"/>
    <mergeCell ref="A2:Y2"/>
    <mergeCell ref="A3:Y3"/>
    <mergeCell ref="I5:M5"/>
    <mergeCell ref="N5:P5"/>
    <mergeCell ref="Q5:R5"/>
    <mergeCell ref="T5:U5"/>
    <mergeCell ref="V5:V8"/>
    <mergeCell ref="W5:W8"/>
    <mergeCell ref="X5:X8"/>
    <mergeCell ref="L6:L8"/>
    <mergeCell ref="O6:O8"/>
    <mergeCell ref="P6:P8"/>
    <mergeCell ref="E7:E8"/>
    <mergeCell ref="F7:F8"/>
    <mergeCell ref="G7:G8"/>
    <mergeCell ref="H5:H8"/>
    <mergeCell ref="I7:I8"/>
    <mergeCell ref="Z5:Z8"/>
    <mergeCell ref="AA5:AA8"/>
    <mergeCell ref="AB5:AB8"/>
    <mergeCell ref="AC5:AC8"/>
    <mergeCell ref="AD5:AD8"/>
    <mergeCell ref="Q6:Q8"/>
    <mergeCell ref="R6:R8"/>
    <mergeCell ref="S5:S8"/>
    <mergeCell ref="T6:T8"/>
    <mergeCell ref="U6:U8"/>
  </mergeCells>
  <printOptions horizontalCentered="1"/>
  <pageMargins left="0.5" right="0.5" top="0.5" bottom="0.5" header="0.25" footer="0.25"/>
  <pageSetup paperSize="9" scale="38" fitToHeight="12" orientation="landscape" blackAndWhite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T52"/>
  <sheetViews>
    <sheetView tabSelected="1" topLeftCell="A19" zoomScale="80" zoomScaleNormal="80" workbookViewId="0">
      <selection activeCell="A3" sqref="A3:T3"/>
    </sheetView>
  </sheetViews>
  <sheetFormatPr defaultRowHeight="12.75" outlineLevelCol="1"/>
  <cols>
    <col min="1" max="1" width="5.5703125" style="5" customWidth="1"/>
    <col min="2" max="2" width="38.42578125" style="6" customWidth="1"/>
    <col min="3" max="3" width="8.140625" style="6" hidden="1" customWidth="1" outlineLevel="1"/>
    <col min="4" max="4" width="12.42578125" style="6" customWidth="1" collapsed="1"/>
    <col min="5" max="5" width="12" style="6" customWidth="1"/>
    <col min="6" max="6" width="13" style="4" customWidth="1"/>
    <col min="7" max="8" width="11.42578125" style="6" customWidth="1"/>
    <col min="9" max="10" width="12.28515625" style="6" customWidth="1"/>
    <col min="11" max="11" width="8.28515625" style="6" hidden="1" customWidth="1" outlineLevel="1"/>
    <col min="12" max="12" width="7.85546875" style="4" customWidth="1" collapsed="1"/>
    <col min="13" max="13" width="6.42578125" style="6" customWidth="1"/>
    <col min="14" max="14" width="10.28515625" style="6" customWidth="1"/>
    <col min="15" max="15" width="8.5703125" style="6" customWidth="1"/>
    <col min="16" max="16" width="15" style="6" customWidth="1"/>
    <col min="17" max="17" width="22" style="6" customWidth="1"/>
    <col min="18" max="18" width="7.140625" style="6" customWidth="1"/>
    <col min="19" max="19" width="8.42578125" style="6" customWidth="1"/>
    <col min="20" max="20" width="13.5703125" style="4" bestFit="1" customWidth="1"/>
    <col min="21" max="16384" width="9.140625" style="6"/>
  </cols>
  <sheetData>
    <row r="1" spans="1:20" ht="22.5">
      <c r="A1" s="197" t="s">
        <v>168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20" ht="22.5">
      <c r="A2" s="197" t="s">
        <v>169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</row>
    <row r="3" spans="1:20" ht="20.25">
      <c r="A3" s="233" t="s">
        <v>221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</row>
    <row r="4" spans="1:20" ht="4.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1" customFormat="1" ht="33" customHeight="1">
      <c r="A5" s="248" t="s">
        <v>3</v>
      </c>
      <c r="B5" s="242" t="s">
        <v>4</v>
      </c>
      <c r="C5" s="242" t="s">
        <v>5</v>
      </c>
      <c r="D5" s="251" t="s">
        <v>170</v>
      </c>
      <c r="E5" s="254" t="s">
        <v>171</v>
      </c>
      <c r="F5" s="223" t="s">
        <v>8</v>
      </c>
      <c r="G5" s="234" t="s">
        <v>172</v>
      </c>
      <c r="H5" s="235"/>
      <c r="I5" s="235"/>
      <c r="J5" s="235"/>
      <c r="K5" s="236"/>
      <c r="L5" s="237" t="s">
        <v>10</v>
      </c>
      <c r="M5" s="238"/>
      <c r="N5" s="239"/>
      <c r="O5" s="232" t="s">
        <v>11</v>
      </c>
      <c r="P5" s="232"/>
      <c r="Q5" s="232" t="s">
        <v>12</v>
      </c>
      <c r="R5" s="240" t="s">
        <v>173</v>
      </c>
      <c r="S5" s="241"/>
      <c r="T5" s="242" t="s">
        <v>15</v>
      </c>
    </row>
    <row r="6" spans="1:20" s="1" customFormat="1" ht="15" customHeight="1">
      <c r="A6" s="249"/>
      <c r="B6" s="243"/>
      <c r="C6" s="243"/>
      <c r="D6" s="252"/>
      <c r="E6" s="255"/>
      <c r="F6" s="224"/>
      <c r="G6" s="245" t="s">
        <v>23</v>
      </c>
      <c r="H6" s="246"/>
      <c r="I6" s="247"/>
      <c r="J6" s="226" t="s">
        <v>24</v>
      </c>
      <c r="K6" s="226" t="s">
        <v>25</v>
      </c>
      <c r="L6" s="229" t="s">
        <v>26</v>
      </c>
      <c r="M6" s="229" t="s">
        <v>27</v>
      </c>
      <c r="N6" s="229" t="s">
        <v>28</v>
      </c>
      <c r="O6" s="232" t="s">
        <v>29</v>
      </c>
      <c r="P6" s="232" t="s">
        <v>30</v>
      </c>
      <c r="Q6" s="232"/>
      <c r="R6" s="223" t="s">
        <v>174</v>
      </c>
      <c r="S6" s="223" t="s">
        <v>21</v>
      </c>
      <c r="T6" s="243"/>
    </row>
    <row r="7" spans="1:20" s="1" customFormat="1" ht="21" customHeight="1">
      <c r="A7" s="249"/>
      <c r="B7" s="243"/>
      <c r="C7" s="243"/>
      <c r="D7" s="252"/>
      <c r="E7" s="255"/>
      <c r="F7" s="224"/>
      <c r="G7" s="226" t="s">
        <v>36</v>
      </c>
      <c r="H7" s="245" t="s">
        <v>37</v>
      </c>
      <c r="I7" s="247"/>
      <c r="J7" s="228"/>
      <c r="K7" s="228"/>
      <c r="L7" s="230"/>
      <c r="M7" s="230"/>
      <c r="N7" s="230"/>
      <c r="O7" s="232"/>
      <c r="P7" s="232"/>
      <c r="Q7" s="232"/>
      <c r="R7" s="224"/>
      <c r="S7" s="224"/>
      <c r="T7" s="243"/>
    </row>
    <row r="8" spans="1:20" s="1" customFormat="1" ht="51" customHeight="1">
      <c r="A8" s="250"/>
      <c r="B8" s="244"/>
      <c r="C8" s="244"/>
      <c r="D8" s="253"/>
      <c r="E8" s="256"/>
      <c r="F8" s="225"/>
      <c r="G8" s="227"/>
      <c r="H8" s="8" t="s">
        <v>38</v>
      </c>
      <c r="I8" s="8" t="s">
        <v>39</v>
      </c>
      <c r="J8" s="227"/>
      <c r="K8" s="227"/>
      <c r="L8" s="231"/>
      <c r="M8" s="231"/>
      <c r="N8" s="231"/>
      <c r="O8" s="232"/>
      <c r="P8" s="232"/>
      <c r="Q8" s="232"/>
      <c r="R8" s="225"/>
      <c r="S8" s="225"/>
      <c r="T8" s="244"/>
    </row>
    <row r="9" spans="1:20" s="2" customFormat="1" ht="15.75">
      <c r="A9" s="9"/>
      <c r="B9" s="10" t="s">
        <v>175</v>
      </c>
      <c r="C9" s="11"/>
      <c r="D9" s="11">
        <f>D10+D14</f>
        <v>152176.70000000001</v>
      </c>
      <c r="E9" s="11"/>
      <c r="F9" s="11"/>
      <c r="G9" s="11">
        <f>G10+G14</f>
        <v>17396.8</v>
      </c>
      <c r="H9" s="11">
        <f>H10+H14</f>
        <v>0</v>
      </c>
      <c r="I9" s="11">
        <f>I10+I14</f>
        <v>17396.8</v>
      </c>
      <c r="J9" s="11">
        <f>J10+J14</f>
        <v>134779.9</v>
      </c>
      <c r="K9" s="11">
        <f>K10+K14</f>
        <v>0</v>
      </c>
      <c r="L9" s="35"/>
      <c r="M9" s="35"/>
      <c r="N9" s="35"/>
      <c r="O9" s="35"/>
      <c r="P9" s="35"/>
      <c r="Q9" s="35"/>
      <c r="R9" s="35"/>
      <c r="S9" s="35"/>
      <c r="T9" s="35"/>
    </row>
    <row r="10" spans="1:20" s="2" customFormat="1" ht="31.5">
      <c r="A10" s="12" t="s">
        <v>176</v>
      </c>
      <c r="B10" s="13" t="s">
        <v>179</v>
      </c>
      <c r="C10" s="14"/>
      <c r="D10" s="14">
        <f>D11</f>
        <v>80325</v>
      </c>
      <c r="E10" s="14"/>
      <c r="F10" s="14"/>
      <c r="G10" s="14">
        <f>G11</f>
        <v>14700</v>
      </c>
      <c r="H10" s="14">
        <f>H11</f>
        <v>0</v>
      </c>
      <c r="I10" s="14">
        <f>I11</f>
        <v>14700</v>
      </c>
      <c r="J10" s="14">
        <f>J11</f>
        <v>65625</v>
      </c>
      <c r="K10" s="14">
        <f>K11</f>
        <v>0</v>
      </c>
      <c r="L10" s="36"/>
      <c r="M10" s="36"/>
      <c r="N10" s="36"/>
      <c r="O10" s="36"/>
      <c r="P10" s="36"/>
      <c r="Q10" s="36"/>
      <c r="R10" s="36"/>
      <c r="S10" s="36"/>
      <c r="T10" s="36"/>
    </row>
    <row r="11" spans="1:20" s="2" customFormat="1" ht="15.75">
      <c r="A11" s="15" t="s">
        <v>177</v>
      </c>
      <c r="B11" s="16" t="s">
        <v>180</v>
      </c>
      <c r="C11" s="17"/>
      <c r="D11" s="18">
        <f>+D12+D13</f>
        <v>80325</v>
      </c>
      <c r="E11" s="18"/>
      <c r="F11" s="18"/>
      <c r="G11" s="18">
        <f>+G12+G13</f>
        <v>14700</v>
      </c>
      <c r="H11" s="18">
        <f>+H12+H13</f>
        <v>0</v>
      </c>
      <c r="I11" s="18">
        <f>+I12+I13</f>
        <v>14700</v>
      </c>
      <c r="J11" s="18">
        <f>+J12+J13</f>
        <v>65625</v>
      </c>
      <c r="K11" s="18">
        <f>+K12+K13</f>
        <v>0</v>
      </c>
      <c r="L11" s="37"/>
      <c r="M11" s="37"/>
      <c r="N11" s="37"/>
      <c r="O11" s="37"/>
      <c r="P11" s="37"/>
      <c r="Q11" s="40"/>
      <c r="R11" s="37"/>
      <c r="S11" s="37"/>
      <c r="T11" s="41"/>
    </row>
    <row r="12" spans="1:20" s="3" customFormat="1" ht="63">
      <c r="A12" s="19">
        <v>1</v>
      </c>
      <c r="B12" s="20" t="s">
        <v>219</v>
      </c>
      <c r="C12" s="21" t="s">
        <v>125</v>
      </c>
      <c r="D12" s="22">
        <f>+G12+J12+K12</f>
        <v>54000</v>
      </c>
      <c r="E12" s="23" t="s">
        <v>181</v>
      </c>
      <c r="F12" s="24" t="s">
        <v>182</v>
      </c>
      <c r="G12" s="25">
        <f>+H12+I12</f>
        <v>12700</v>
      </c>
      <c r="H12" s="38"/>
      <c r="I12" s="38">
        <v>12700</v>
      </c>
      <c r="J12" s="38">
        <v>41300</v>
      </c>
      <c r="K12" s="38"/>
      <c r="L12" s="39" t="s">
        <v>67</v>
      </c>
      <c r="M12" s="39"/>
      <c r="N12" s="39"/>
      <c r="O12" s="39"/>
      <c r="P12" s="42" t="s">
        <v>183</v>
      </c>
      <c r="Q12" s="43" t="s">
        <v>184</v>
      </c>
      <c r="R12" s="39" t="s">
        <v>67</v>
      </c>
      <c r="S12" s="39"/>
      <c r="T12" s="44" t="s">
        <v>185</v>
      </c>
    </row>
    <row r="13" spans="1:20" s="3" customFormat="1" ht="63">
      <c r="A13" s="19">
        <f>+A12+1</f>
        <v>2</v>
      </c>
      <c r="B13" s="20" t="s">
        <v>214</v>
      </c>
      <c r="C13" s="21" t="s">
        <v>125</v>
      </c>
      <c r="D13" s="22">
        <f>+G13+J13+K13</f>
        <v>26325</v>
      </c>
      <c r="E13" s="23" t="s">
        <v>186</v>
      </c>
      <c r="F13" s="24" t="s">
        <v>182</v>
      </c>
      <c r="G13" s="25">
        <f>+H13+I13</f>
        <v>2000</v>
      </c>
      <c r="H13" s="38"/>
      <c r="I13" s="38">
        <v>2000</v>
      </c>
      <c r="J13" s="38">
        <v>24325</v>
      </c>
      <c r="K13" s="38"/>
      <c r="L13" s="39" t="s">
        <v>67</v>
      </c>
      <c r="M13" s="39"/>
      <c r="N13" s="39"/>
      <c r="O13" s="39"/>
      <c r="P13" s="42" t="s">
        <v>183</v>
      </c>
      <c r="Q13" s="46" t="s">
        <v>187</v>
      </c>
      <c r="R13" s="39" t="s">
        <v>67</v>
      </c>
      <c r="S13" s="39"/>
      <c r="T13" s="44" t="s">
        <v>185</v>
      </c>
    </row>
    <row r="14" spans="1:20" s="2" customFormat="1" ht="15.75">
      <c r="A14" s="26" t="s">
        <v>162</v>
      </c>
      <c r="B14" s="27" t="s">
        <v>188</v>
      </c>
      <c r="C14" s="14"/>
      <c r="D14" s="14">
        <f>+D15+D17+D19+D21+D23+D25</f>
        <v>71851.7</v>
      </c>
      <c r="E14" s="14"/>
      <c r="F14" s="14"/>
      <c r="G14" s="14">
        <f>+G15+G17+G19+G21+G23+G25</f>
        <v>2696.8</v>
      </c>
      <c r="H14" s="14">
        <f>+H15+H17+H19+H21+H23+H25</f>
        <v>0</v>
      </c>
      <c r="I14" s="14">
        <f>+I15+I17+I19+I21+I23+I25</f>
        <v>2696.8</v>
      </c>
      <c r="J14" s="14">
        <f>+J15+J17+J19+J21+J23+J25</f>
        <v>69154.899999999994</v>
      </c>
      <c r="K14" s="14">
        <f>+K15+K17+K19+K21+K23+K25</f>
        <v>0</v>
      </c>
      <c r="L14" s="36"/>
      <c r="M14" s="36"/>
      <c r="N14" s="36"/>
      <c r="O14" s="36"/>
      <c r="P14" s="36"/>
      <c r="Q14" s="36"/>
      <c r="R14" s="36"/>
      <c r="S14" s="36"/>
      <c r="T14" s="36"/>
    </row>
    <row r="15" spans="1:20" s="2" customFormat="1" ht="15.75">
      <c r="A15" s="15" t="s">
        <v>177</v>
      </c>
      <c r="B15" s="16" t="s">
        <v>189</v>
      </c>
      <c r="C15" s="17"/>
      <c r="D15" s="18">
        <f>+SUM(D16:D16)</f>
        <v>6934.3</v>
      </c>
      <c r="E15" s="18"/>
      <c r="F15" s="18"/>
      <c r="G15" s="18">
        <f>+SUM(G16:G16)</f>
        <v>2696.8</v>
      </c>
      <c r="H15" s="18">
        <f>+SUM(H16:H16)</f>
        <v>0</v>
      </c>
      <c r="I15" s="18">
        <f>+SUM(I16:I16)</f>
        <v>2696.8</v>
      </c>
      <c r="J15" s="18">
        <f>+SUM(J16:J16)</f>
        <v>4237.5</v>
      </c>
      <c r="K15" s="18"/>
      <c r="L15" s="37"/>
      <c r="M15" s="37"/>
      <c r="N15" s="37"/>
      <c r="O15" s="37"/>
      <c r="P15" s="37"/>
      <c r="Q15" s="40"/>
      <c r="R15" s="37"/>
      <c r="S15" s="37"/>
      <c r="T15" s="41"/>
    </row>
    <row r="16" spans="1:20" s="3" customFormat="1" ht="63">
      <c r="A16" s="19">
        <f>+A13+1</f>
        <v>3</v>
      </c>
      <c r="B16" s="20" t="s">
        <v>190</v>
      </c>
      <c r="C16" s="21" t="s">
        <v>80</v>
      </c>
      <c r="D16" s="22">
        <f>+G16+J16+K16</f>
        <v>6934.3</v>
      </c>
      <c r="E16" s="23" t="s">
        <v>215</v>
      </c>
      <c r="F16" s="28" t="s">
        <v>166</v>
      </c>
      <c r="G16" s="28">
        <f>SUM(H16:I16)</f>
        <v>2696.8</v>
      </c>
      <c r="H16" s="38"/>
      <c r="I16" s="38">
        <v>2696.8</v>
      </c>
      <c r="J16" s="38">
        <v>4237.5</v>
      </c>
      <c r="K16" s="38"/>
      <c r="L16" s="39"/>
      <c r="M16" s="39" t="s">
        <v>67</v>
      </c>
      <c r="N16" s="39"/>
      <c r="O16" s="39"/>
      <c r="P16" s="39" t="s">
        <v>191</v>
      </c>
      <c r="Q16" s="47" t="s">
        <v>220</v>
      </c>
      <c r="R16" s="39" t="s">
        <v>67</v>
      </c>
      <c r="S16" s="39"/>
      <c r="T16" s="45"/>
    </row>
    <row r="17" spans="1:20" s="2" customFormat="1" ht="15.75">
      <c r="A17" s="15" t="s">
        <v>192</v>
      </c>
      <c r="B17" s="16" t="s">
        <v>193</v>
      </c>
      <c r="C17" s="17"/>
      <c r="D17" s="18">
        <f>+SUM(D18:D18)</f>
        <v>2300</v>
      </c>
      <c r="E17" s="18"/>
      <c r="F17" s="18"/>
      <c r="G17" s="18">
        <f>+SUM(G18:G18)</f>
        <v>0</v>
      </c>
      <c r="H17" s="18">
        <f>+SUM(H18:H18)</f>
        <v>0</v>
      </c>
      <c r="I17" s="18">
        <f>+SUM(I18:I18)</f>
        <v>0</v>
      </c>
      <c r="J17" s="18">
        <f>+SUM(J18:J18)</f>
        <v>2300</v>
      </c>
      <c r="K17" s="18"/>
      <c r="L17" s="37"/>
      <c r="M17" s="37"/>
      <c r="N17" s="37"/>
      <c r="O17" s="37"/>
      <c r="P17" s="37"/>
      <c r="Q17" s="40"/>
      <c r="R17" s="37"/>
      <c r="S17" s="37"/>
      <c r="T17" s="41"/>
    </row>
    <row r="18" spans="1:20" s="3" customFormat="1" ht="63">
      <c r="A18" s="19">
        <f>+A16+1</f>
        <v>4</v>
      </c>
      <c r="B18" s="20" t="s">
        <v>194</v>
      </c>
      <c r="C18" s="21" t="s">
        <v>73</v>
      </c>
      <c r="D18" s="22">
        <f>+G18+J18+K18</f>
        <v>2300</v>
      </c>
      <c r="E18" s="23" t="s">
        <v>216</v>
      </c>
      <c r="F18" s="28" t="s">
        <v>155</v>
      </c>
      <c r="G18" s="28">
        <f>SUM(H18:I18)</f>
        <v>0</v>
      </c>
      <c r="H18" s="38"/>
      <c r="I18" s="38"/>
      <c r="J18" s="38">
        <v>2300</v>
      </c>
      <c r="K18" s="38"/>
      <c r="L18" s="39" t="s">
        <v>67</v>
      </c>
      <c r="M18" s="39"/>
      <c r="N18" s="39"/>
      <c r="O18" s="39"/>
      <c r="P18" s="39" t="s">
        <v>178</v>
      </c>
      <c r="Q18" s="48" t="s">
        <v>195</v>
      </c>
      <c r="R18" s="39" t="s">
        <v>67</v>
      </c>
      <c r="S18" s="39"/>
      <c r="T18" s="45"/>
    </row>
    <row r="19" spans="1:20" s="2" customFormat="1" ht="31.5">
      <c r="A19" s="15" t="s">
        <v>196</v>
      </c>
      <c r="B19" s="16" t="s">
        <v>197</v>
      </c>
      <c r="C19" s="17"/>
      <c r="D19" s="18">
        <f>+SUM(D20:D20)</f>
        <v>7400</v>
      </c>
      <c r="E19" s="18"/>
      <c r="F19" s="18"/>
      <c r="G19" s="18">
        <f>+SUM(G20:G20)</f>
        <v>0</v>
      </c>
      <c r="H19" s="18">
        <f>+SUM(H20:H20)</f>
        <v>0</v>
      </c>
      <c r="I19" s="18">
        <f>+SUM(I20:I20)</f>
        <v>0</v>
      </c>
      <c r="J19" s="18">
        <f>+SUM(J20:J20)</f>
        <v>7400</v>
      </c>
      <c r="K19" s="18"/>
      <c r="L19" s="37"/>
      <c r="M19" s="37"/>
      <c r="N19" s="37"/>
      <c r="O19" s="37"/>
      <c r="P19" s="37"/>
      <c r="Q19" s="40"/>
      <c r="R19" s="37"/>
      <c r="S19" s="37"/>
      <c r="T19" s="41"/>
    </row>
    <row r="20" spans="1:20" s="3" customFormat="1" ht="63">
      <c r="A20" s="19">
        <f>+A18+1</f>
        <v>5</v>
      </c>
      <c r="B20" s="20" t="s">
        <v>198</v>
      </c>
      <c r="C20" s="21" t="s">
        <v>98</v>
      </c>
      <c r="D20" s="22">
        <f>+G20+J20+K20</f>
        <v>7400</v>
      </c>
      <c r="E20" s="23" t="s">
        <v>186</v>
      </c>
      <c r="F20" s="28" t="s">
        <v>166</v>
      </c>
      <c r="G20" s="25"/>
      <c r="H20" s="38"/>
      <c r="I20" s="38"/>
      <c r="J20" s="38">
        <v>7400</v>
      </c>
      <c r="K20" s="38"/>
      <c r="L20" s="39" t="s">
        <v>67</v>
      </c>
      <c r="M20" s="39"/>
      <c r="N20" s="39"/>
      <c r="O20" s="39"/>
      <c r="P20" s="39" t="s">
        <v>78</v>
      </c>
      <c r="Q20" s="49" t="s">
        <v>199</v>
      </c>
      <c r="R20" s="39" t="s">
        <v>67</v>
      </c>
      <c r="S20" s="39"/>
      <c r="T20" s="45"/>
    </row>
    <row r="21" spans="1:20" s="2" customFormat="1" ht="15.75">
      <c r="A21" s="15" t="s">
        <v>200</v>
      </c>
      <c r="B21" s="16" t="s">
        <v>201</v>
      </c>
      <c r="C21" s="17"/>
      <c r="D21" s="18">
        <f>+SUM(D22:D22)</f>
        <v>7844.8</v>
      </c>
      <c r="E21" s="18"/>
      <c r="F21" s="18"/>
      <c r="G21" s="18">
        <f>+SUM(G22:G22)</f>
        <v>0</v>
      </c>
      <c r="H21" s="18">
        <f>+SUM(H22:H22)</f>
        <v>0</v>
      </c>
      <c r="I21" s="18">
        <f>+SUM(I22:I22)</f>
        <v>0</v>
      </c>
      <c r="J21" s="18">
        <f>+SUM(J22:J22)</f>
        <v>7844.8</v>
      </c>
      <c r="K21" s="18"/>
      <c r="L21" s="37"/>
      <c r="M21" s="37"/>
      <c r="N21" s="37"/>
      <c r="O21" s="37"/>
      <c r="P21" s="37"/>
      <c r="Q21" s="40"/>
      <c r="R21" s="37"/>
      <c r="S21" s="37"/>
      <c r="T21" s="41"/>
    </row>
    <row r="22" spans="1:20" s="3" customFormat="1" ht="63">
      <c r="A22" s="19">
        <f>+A20+1</f>
        <v>6</v>
      </c>
      <c r="B22" s="20" t="s">
        <v>202</v>
      </c>
      <c r="C22" s="21" t="s">
        <v>203</v>
      </c>
      <c r="D22" s="22">
        <f>+G22+J22+K22</f>
        <v>7844.8</v>
      </c>
      <c r="E22" s="23" t="s">
        <v>217</v>
      </c>
      <c r="F22" s="28" t="s">
        <v>155</v>
      </c>
      <c r="G22" s="25"/>
      <c r="H22" s="38"/>
      <c r="I22" s="38"/>
      <c r="J22" s="38">
        <v>7844.8</v>
      </c>
      <c r="K22" s="38"/>
      <c r="L22" s="39" t="s">
        <v>67</v>
      </c>
      <c r="M22" s="39"/>
      <c r="N22" s="39"/>
      <c r="O22" s="39"/>
      <c r="P22" s="39" t="s">
        <v>71</v>
      </c>
      <c r="Q22" s="48" t="s">
        <v>204</v>
      </c>
      <c r="R22" s="39" t="s">
        <v>67</v>
      </c>
      <c r="S22" s="39"/>
      <c r="T22" s="45"/>
    </row>
    <row r="23" spans="1:20" s="3" customFormat="1" ht="15.75">
      <c r="A23" s="15" t="s">
        <v>205</v>
      </c>
      <c r="B23" s="16" t="s">
        <v>206</v>
      </c>
      <c r="C23" s="17"/>
      <c r="D23" s="18">
        <f>+D24</f>
        <v>1652</v>
      </c>
      <c r="E23" s="18"/>
      <c r="F23" s="18"/>
      <c r="G23" s="18"/>
      <c r="H23" s="18">
        <f>+H24</f>
        <v>0</v>
      </c>
      <c r="I23" s="18">
        <f>+I24</f>
        <v>0</v>
      </c>
      <c r="J23" s="18">
        <f>+J24</f>
        <v>1652</v>
      </c>
      <c r="K23" s="18">
        <f>+K24</f>
        <v>0</v>
      </c>
      <c r="L23" s="37"/>
      <c r="M23" s="37"/>
      <c r="N23" s="37"/>
      <c r="O23" s="37"/>
      <c r="P23" s="37"/>
      <c r="Q23" s="40"/>
      <c r="R23" s="37"/>
      <c r="S23" s="37"/>
      <c r="T23" s="41"/>
    </row>
    <row r="24" spans="1:20" s="3" customFormat="1" ht="47.25">
      <c r="A24" s="19">
        <f>+A22+1</f>
        <v>7</v>
      </c>
      <c r="B24" s="20" t="s">
        <v>207</v>
      </c>
      <c r="C24" s="21" t="s">
        <v>139</v>
      </c>
      <c r="D24" s="22">
        <f>+G24+J24+K24</f>
        <v>1652</v>
      </c>
      <c r="E24" s="23" t="s">
        <v>218</v>
      </c>
      <c r="F24" s="28" t="s">
        <v>166</v>
      </c>
      <c r="G24" s="25"/>
      <c r="H24" s="38"/>
      <c r="I24" s="38"/>
      <c r="J24" s="22">
        <v>1652</v>
      </c>
      <c r="K24" s="38"/>
      <c r="L24" s="39" t="s">
        <v>67</v>
      </c>
      <c r="M24" s="39"/>
      <c r="N24" s="39"/>
      <c r="O24" s="39"/>
      <c r="P24" s="39" t="s">
        <v>68</v>
      </c>
      <c r="Q24" s="49"/>
      <c r="R24" s="39" t="s">
        <v>67</v>
      </c>
      <c r="S24" s="39"/>
      <c r="T24" s="45" t="s">
        <v>213</v>
      </c>
    </row>
    <row r="25" spans="1:20" s="3" customFormat="1" ht="15.75">
      <c r="A25" s="15" t="s">
        <v>208</v>
      </c>
      <c r="B25" s="16" t="s">
        <v>209</v>
      </c>
      <c r="C25" s="17"/>
      <c r="D25" s="18">
        <f>+D26</f>
        <v>45720.6</v>
      </c>
      <c r="E25" s="18"/>
      <c r="F25" s="18"/>
      <c r="G25" s="18">
        <f>+G26</f>
        <v>0</v>
      </c>
      <c r="H25" s="18">
        <f>+H26</f>
        <v>0</v>
      </c>
      <c r="I25" s="18">
        <f>+I26</f>
        <v>0</v>
      </c>
      <c r="J25" s="18">
        <f>+J26</f>
        <v>45720.6</v>
      </c>
      <c r="K25" s="18">
        <f>+K26</f>
        <v>0</v>
      </c>
      <c r="L25" s="37"/>
      <c r="M25" s="37"/>
      <c r="N25" s="37"/>
      <c r="O25" s="37"/>
      <c r="P25" s="37"/>
      <c r="Q25" s="40"/>
      <c r="R25" s="37"/>
      <c r="S25" s="37"/>
      <c r="T25" s="41"/>
    </row>
    <row r="26" spans="1:20" s="3" customFormat="1" ht="63">
      <c r="A26" s="29">
        <f>+A24+1</f>
        <v>8</v>
      </c>
      <c r="B26" s="30" t="s">
        <v>210</v>
      </c>
      <c r="C26" s="31" t="s">
        <v>211</v>
      </c>
      <c r="D26" s="177">
        <f>+G26+J26+K26</f>
        <v>45720.6</v>
      </c>
      <c r="E26" s="32" t="s">
        <v>215</v>
      </c>
      <c r="F26" s="33" t="s">
        <v>166</v>
      </c>
      <c r="G26" s="178"/>
      <c r="H26" s="179"/>
      <c r="I26" s="179"/>
      <c r="J26" s="177">
        <v>45720.6</v>
      </c>
      <c r="K26" s="179"/>
      <c r="L26" s="50"/>
      <c r="M26" s="50" t="s">
        <v>67</v>
      </c>
      <c r="N26" s="50"/>
      <c r="O26" s="50"/>
      <c r="P26" s="50" t="s">
        <v>191</v>
      </c>
      <c r="Q26" s="180" t="s">
        <v>212</v>
      </c>
      <c r="R26" s="50" t="s">
        <v>67</v>
      </c>
      <c r="S26" s="50"/>
      <c r="T26" s="51"/>
    </row>
    <row r="45" spans="1:19" s="4" customFormat="1">
      <c r="A45" s="5"/>
      <c r="B45" s="6"/>
      <c r="C45" s="6"/>
      <c r="D45" s="6"/>
      <c r="E45" s="34"/>
      <c r="G45" s="6"/>
      <c r="H45" s="6"/>
      <c r="I45" s="6"/>
      <c r="J45" s="6"/>
      <c r="K45" s="6"/>
      <c r="M45" s="6"/>
      <c r="N45" s="6"/>
      <c r="O45" s="6"/>
      <c r="P45" s="6"/>
      <c r="Q45" s="6"/>
      <c r="R45" s="6"/>
      <c r="S45" s="6"/>
    </row>
    <row r="46" spans="1:19" s="4" customFormat="1">
      <c r="A46" s="5"/>
      <c r="B46" s="6"/>
      <c r="C46" s="6"/>
      <c r="D46" s="6"/>
      <c r="E46" s="34"/>
      <c r="G46" s="6"/>
      <c r="H46" s="6"/>
      <c r="I46" s="6"/>
      <c r="J46" s="6"/>
      <c r="K46" s="6"/>
      <c r="M46" s="6"/>
      <c r="N46" s="6"/>
      <c r="O46" s="6"/>
      <c r="P46" s="6"/>
      <c r="Q46" s="6"/>
      <c r="R46" s="6"/>
      <c r="S46" s="6"/>
    </row>
    <row r="47" spans="1:19" s="4" customFormat="1">
      <c r="A47" s="5"/>
      <c r="B47" s="6"/>
      <c r="C47" s="6"/>
      <c r="D47" s="6"/>
      <c r="E47" s="34"/>
      <c r="G47" s="6"/>
      <c r="H47" s="6"/>
      <c r="I47" s="6"/>
      <c r="J47" s="6"/>
      <c r="K47" s="6"/>
      <c r="M47" s="6"/>
      <c r="N47" s="6"/>
      <c r="O47" s="6"/>
      <c r="P47" s="6"/>
      <c r="Q47" s="6"/>
      <c r="R47" s="6"/>
      <c r="S47" s="6"/>
    </row>
    <row r="48" spans="1:19" s="4" customFormat="1">
      <c r="A48" s="5"/>
      <c r="B48" s="6"/>
      <c r="C48" s="6"/>
      <c r="D48" s="6"/>
      <c r="E48" s="34"/>
      <c r="G48" s="6"/>
      <c r="H48" s="6"/>
      <c r="I48" s="6"/>
      <c r="J48" s="6"/>
      <c r="K48" s="6"/>
      <c r="M48" s="6"/>
      <c r="N48" s="6"/>
      <c r="O48" s="6"/>
      <c r="P48" s="6"/>
      <c r="Q48" s="6"/>
      <c r="R48" s="6"/>
      <c r="S48" s="6"/>
    </row>
    <row r="49" spans="1:19" s="4" customFormat="1">
      <c r="A49" s="5"/>
      <c r="B49" s="6"/>
      <c r="C49" s="6"/>
      <c r="D49" s="6"/>
      <c r="E49" s="34"/>
      <c r="G49" s="6"/>
      <c r="H49" s="6"/>
      <c r="I49" s="6"/>
      <c r="J49" s="6"/>
      <c r="K49" s="6"/>
      <c r="M49" s="6"/>
      <c r="N49" s="6"/>
      <c r="O49" s="6"/>
      <c r="P49" s="6"/>
      <c r="Q49" s="6"/>
      <c r="R49" s="6"/>
      <c r="S49" s="6"/>
    </row>
    <row r="50" spans="1:19" s="4" customFormat="1">
      <c r="A50" s="5"/>
      <c r="B50" s="6"/>
      <c r="C50" s="6"/>
      <c r="D50" s="6"/>
      <c r="E50" s="34"/>
      <c r="G50" s="6"/>
      <c r="H50" s="6"/>
      <c r="I50" s="6"/>
      <c r="J50" s="6"/>
      <c r="K50" s="6"/>
      <c r="M50" s="6"/>
      <c r="N50" s="6"/>
      <c r="O50" s="6"/>
      <c r="P50" s="6"/>
      <c r="Q50" s="6"/>
      <c r="R50" s="6"/>
      <c r="S50" s="6"/>
    </row>
    <row r="51" spans="1:19" s="4" customFormat="1">
      <c r="A51" s="5"/>
      <c r="B51" s="6"/>
      <c r="C51" s="6"/>
      <c r="D51" s="6"/>
      <c r="E51" s="34"/>
      <c r="G51" s="6"/>
      <c r="H51" s="6"/>
      <c r="I51" s="6"/>
      <c r="J51" s="6"/>
      <c r="K51" s="6"/>
      <c r="M51" s="6"/>
      <c r="N51" s="6"/>
      <c r="O51" s="6"/>
      <c r="P51" s="6"/>
      <c r="Q51" s="6"/>
      <c r="R51" s="6"/>
      <c r="S51" s="6"/>
    </row>
    <row r="52" spans="1:19" s="4" customFormat="1">
      <c r="A52" s="5"/>
      <c r="B52" s="6"/>
      <c r="C52" s="6"/>
      <c r="D52" s="6"/>
      <c r="E52" s="34"/>
      <c r="G52" s="6"/>
      <c r="H52" s="6"/>
      <c r="I52" s="6"/>
      <c r="J52" s="6"/>
      <c r="K52" s="6"/>
      <c r="M52" s="6"/>
      <c r="N52" s="6"/>
      <c r="O52" s="6"/>
      <c r="P52" s="6"/>
      <c r="Q52" s="6"/>
      <c r="R52" s="6"/>
      <c r="S52" s="6"/>
    </row>
  </sheetData>
  <autoFilter ref="A8:T26"/>
  <mergeCells count="27">
    <mergeCell ref="P6:P8"/>
    <mergeCell ref="H7:I7"/>
    <mergeCell ref="A5:A8"/>
    <mergeCell ref="B5:B8"/>
    <mergeCell ref="C5:C8"/>
    <mergeCell ref="D5:D8"/>
    <mergeCell ref="E5:E8"/>
    <mergeCell ref="A1:T1"/>
    <mergeCell ref="A2:T2"/>
    <mergeCell ref="A3:T3"/>
    <mergeCell ref="G5:K5"/>
    <mergeCell ref="L5:N5"/>
    <mergeCell ref="O5:P5"/>
    <mergeCell ref="R5:S5"/>
    <mergeCell ref="T5:T8"/>
    <mergeCell ref="G6:I6"/>
    <mergeCell ref="R6:R8"/>
    <mergeCell ref="S6:S8"/>
    <mergeCell ref="F5:F8"/>
    <mergeCell ref="G7:G8"/>
    <mergeCell ref="J6:J8"/>
    <mergeCell ref="K6:K8"/>
    <mergeCell ref="L6:L8"/>
    <mergeCell ref="M6:M8"/>
    <mergeCell ref="N6:N8"/>
    <mergeCell ref="O6:O8"/>
    <mergeCell ref="Q5:Q8"/>
  </mergeCells>
  <printOptions horizontalCentered="1"/>
  <pageMargins left="0.39370078740157483" right="0.39370078740157483" top="0.59055118110236227" bottom="0.39370078740157483" header="0.23622047244094491" footer="0.23622047244094491"/>
  <pageSetup paperSize="9" scale="60" fitToHeight="12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DMCT_kh19bs_luu</vt:lpstr>
      <vt:lpstr>TXBM_KH20BS</vt:lpstr>
      <vt:lpstr>DMCT_kh19bs_luu!Print_Area</vt:lpstr>
      <vt:lpstr>TXBM_KH20BS!Print_Area</vt:lpstr>
      <vt:lpstr>DMCT_kh19bs_luu!Print_Titles</vt:lpstr>
      <vt:lpstr>TXBM_KH20BS!Print_Titles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hanhchinh4 - Tran Anh Huy</cp:lastModifiedBy>
  <cp:lastPrinted>2020-08-24T01:28:18Z</cp:lastPrinted>
  <dcterms:created xsi:type="dcterms:W3CDTF">2017-10-12T07:05:00Z</dcterms:created>
  <dcterms:modified xsi:type="dcterms:W3CDTF">2020-09-09T04:14:23Z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3ec89a9f3ee444a69d3909c59fe0930f.psdsxs" Id="Rfbbd696c8d87432b" /></Relationships>
</file>