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9735" tabRatio="772" firstSheet="2" activeTab="2"/>
  </bookViews>
  <sheets>
    <sheet name="DMCT_Bosung_KH2018_69CT_TTr_UBT" sheetId="1" state="hidden" r:id="rId1"/>
    <sheet name="HLH_18BS_BD" sheetId="2" state="hidden" r:id="rId2"/>
    <sheet name="HLH_18BS" sheetId="3" r:id="rId3"/>
    <sheet name="PL_20CT_KoChuTruong_huyen" sheetId="4" state="hidden" r:id="rId4"/>
  </sheets>
  <externalReferences>
    <externalReference r:id="rId7"/>
  </externalReferences>
  <definedNames>
    <definedName name="__cao1" localSheetId="0">#REF!</definedName>
    <definedName name="__cao1" localSheetId="2">#REF!</definedName>
    <definedName name="__cao1" localSheetId="1">#REF!</definedName>
    <definedName name="__cao1" localSheetId="3">#REF!</definedName>
    <definedName name="__cao1">#REF!</definedName>
    <definedName name="__cao2" localSheetId="0">#REF!</definedName>
    <definedName name="__cao2" localSheetId="2">#REF!</definedName>
    <definedName name="__cao2" localSheetId="1">#REF!</definedName>
    <definedName name="__cao2" localSheetId="3">#REF!</definedName>
    <definedName name="__cao2">#REF!</definedName>
    <definedName name="__cao3" localSheetId="0">#REF!</definedName>
    <definedName name="__cao3" localSheetId="2">#REF!</definedName>
    <definedName name="__cao3" localSheetId="1">#REF!</definedName>
    <definedName name="__cao3" localSheetId="3">#REF!</definedName>
    <definedName name="__cao3">#REF!</definedName>
    <definedName name="__cao4" localSheetId="0">#REF!</definedName>
    <definedName name="__cao4" localSheetId="2">#REF!</definedName>
    <definedName name="__cao4" localSheetId="1">#REF!</definedName>
    <definedName name="__cao4" localSheetId="3">#REF!</definedName>
    <definedName name="__cao4">#REF!</definedName>
    <definedName name="__cao5" localSheetId="0">#REF!</definedName>
    <definedName name="__cao5" localSheetId="2">#REF!</definedName>
    <definedName name="__cao5" localSheetId="1">#REF!</definedName>
    <definedName name="__cao5" localSheetId="3">#REF!</definedName>
    <definedName name="__cao5">#REF!</definedName>
    <definedName name="__cao6" localSheetId="0">#REF!</definedName>
    <definedName name="__cao6" localSheetId="2">#REF!</definedName>
    <definedName name="__cao6" localSheetId="1">#REF!</definedName>
    <definedName name="__cao6" localSheetId="3">#REF!</definedName>
    <definedName name="__cao6">#REF!</definedName>
    <definedName name="__dai1" localSheetId="0">#REF!</definedName>
    <definedName name="__dai1" localSheetId="2">#REF!</definedName>
    <definedName name="__dai1" localSheetId="1">#REF!</definedName>
    <definedName name="__dai1" localSheetId="3">#REF!</definedName>
    <definedName name="__dai1">#REF!</definedName>
    <definedName name="__dai2" localSheetId="0">#REF!</definedName>
    <definedName name="__dai2" localSheetId="2">#REF!</definedName>
    <definedName name="__dai2" localSheetId="1">#REF!</definedName>
    <definedName name="__dai2" localSheetId="3">#REF!</definedName>
    <definedName name="__dai2">#REF!</definedName>
    <definedName name="__dai3" localSheetId="0">#REF!</definedName>
    <definedName name="__dai3" localSheetId="2">#REF!</definedName>
    <definedName name="__dai3" localSheetId="1">#REF!</definedName>
    <definedName name="__dai3" localSheetId="3">#REF!</definedName>
    <definedName name="__dai3">#REF!</definedName>
    <definedName name="__dai4" localSheetId="0">#REF!</definedName>
    <definedName name="__dai4" localSheetId="2">#REF!</definedName>
    <definedName name="__dai4" localSheetId="1">#REF!</definedName>
    <definedName name="__dai4" localSheetId="3">#REF!</definedName>
    <definedName name="__dai4">#REF!</definedName>
    <definedName name="__dai5" localSheetId="0">#REF!</definedName>
    <definedName name="__dai5" localSheetId="2">#REF!</definedName>
    <definedName name="__dai5" localSheetId="1">#REF!</definedName>
    <definedName name="__dai5" localSheetId="3">#REF!</definedName>
    <definedName name="__dai5">#REF!</definedName>
    <definedName name="__dai6" localSheetId="0">#REF!</definedName>
    <definedName name="__dai6" localSheetId="2">#REF!</definedName>
    <definedName name="__dai6" localSheetId="1">#REF!</definedName>
    <definedName name="__dai6" localSheetId="3">#REF!</definedName>
    <definedName name="__dai6">#REF!</definedName>
    <definedName name="__dan1" localSheetId="0">#REF!</definedName>
    <definedName name="__dan1" localSheetId="2">#REF!</definedName>
    <definedName name="__dan1" localSheetId="1">#REF!</definedName>
    <definedName name="__dan1" localSheetId="3">#REF!</definedName>
    <definedName name="__dan1">#REF!</definedName>
    <definedName name="__dan2" localSheetId="0">#REF!</definedName>
    <definedName name="__dan2" localSheetId="2">#REF!</definedName>
    <definedName name="__dan2" localSheetId="1">#REF!</definedName>
    <definedName name="__dan2" localSheetId="3">#REF!</definedName>
    <definedName name="__dan2">#REF!</definedName>
    <definedName name="__phi10" localSheetId="0">#REF!</definedName>
    <definedName name="__phi10" localSheetId="2">#REF!</definedName>
    <definedName name="__phi10" localSheetId="1">#REF!</definedName>
    <definedName name="__phi10" localSheetId="3">#REF!</definedName>
    <definedName name="__phi10">#REF!</definedName>
    <definedName name="__phi12" localSheetId="0">#REF!</definedName>
    <definedName name="__phi12" localSheetId="2">#REF!</definedName>
    <definedName name="__phi12" localSheetId="1">#REF!</definedName>
    <definedName name="__phi12" localSheetId="3">#REF!</definedName>
    <definedName name="__phi12">#REF!</definedName>
    <definedName name="__phi14" localSheetId="0">#REF!</definedName>
    <definedName name="__phi14" localSheetId="2">#REF!</definedName>
    <definedName name="__phi14" localSheetId="1">#REF!</definedName>
    <definedName name="__phi14" localSheetId="3">#REF!</definedName>
    <definedName name="__phi14">#REF!</definedName>
    <definedName name="__phi16" localSheetId="0">#REF!</definedName>
    <definedName name="__phi16" localSheetId="2">#REF!</definedName>
    <definedName name="__phi16" localSheetId="1">#REF!</definedName>
    <definedName name="__phi16" localSheetId="3">#REF!</definedName>
    <definedName name="__phi16">#REF!</definedName>
    <definedName name="__phi18" localSheetId="0">#REF!</definedName>
    <definedName name="__phi18" localSheetId="2">#REF!</definedName>
    <definedName name="__phi18" localSheetId="1">#REF!</definedName>
    <definedName name="__phi18" localSheetId="3">#REF!</definedName>
    <definedName name="__phi18">#REF!</definedName>
    <definedName name="__phi20" localSheetId="0">#REF!</definedName>
    <definedName name="__phi20" localSheetId="2">#REF!</definedName>
    <definedName name="__phi20" localSheetId="1">#REF!</definedName>
    <definedName name="__phi20" localSheetId="3">#REF!</definedName>
    <definedName name="__phi20">#REF!</definedName>
    <definedName name="__phi22" localSheetId="0">#REF!</definedName>
    <definedName name="__phi22" localSheetId="2">#REF!</definedName>
    <definedName name="__phi22" localSheetId="1">#REF!</definedName>
    <definedName name="__phi22" localSheetId="3">#REF!</definedName>
    <definedName name="__phi22">#REF!</definedName>
    <definedName name="__phi25" localSheetId="0">#REF!</definedName>
    <definedName name="__phi25" localSheetId="2">#REF!</definedName>
    <definedName name="__phi25" localSheetId="1">#REF!</definedName>
    <definedName name="__phi25" localSheetId="3">#REF!</definedName>
    <definedName name="__phi25">#REF!</definedName>
    <definedName name="__phi28" localSheetId="0">#REF!</definedName>
    <definedName name="__phi28" localSheetId="2">#REF!</definedName>
    <definedName name="__phi28" localSheetId="1">#REF!</definedName>
    <definedName name="__phi28" localSheetId="3">#REF!</definedName>
    <definedName name="__phi28">#REF!</definedName>
    <definedName name="__phi6" localSheetId="0">#REF!</definedName>
    <definedName name="__phi6" localSheetId="2">#REF!</definedName>
    <definedName name="__phi6" localSheetId="1">#REF!</definedName>
    <definedName name="__phi6" localSheetId="3">#REF!</definedName>
    <definedName name="__phi6">#REF!</definedName>
    <definedName name="__phi8" localSheetId="0">#REF!</definedName>
    <definedName name="__phi8" localSheetId="2">#REF!</definedName>
    <definedName name="__phi8" localSheetId="1">#REF!</definedName>
    <definedName name="__phi8" localSheetId="3">#REF!</definedName>
    <definedName name="__phi8">#REF!</definedName>
    <definedName name="__slg1" localSheetId="0">#REF!</definedName>
    <definedName name="__slg1" localSheetId="2">#REF!</definedName>
    <definedName name="__slg1" localSheetId="1">#REF!</definedName>
    <definedName name="__slg1" localSheetId="3">#REF!</definedName>
    <definedName name="__slg1">#REF!</definedName>
    <definedName name="__slg2" localSheetId="0">#REF!</definedName>
    <definedName name="__slg2" localSheetId="2">#REF!</definedName>
    <definedName name="__slg2" localSheetId="1">#REF!</definedName>
    <definedName name="__slg2" localSheetId="3">#REF!</definedName>
    <definedName name="__slg2">#REF!</definedName>
    <definedName name="__slg3" localSheetId="0">#REF!</definedName>
    <definedName name="__slg3" localSheetId="2">#REF!</definedName>
    <definedName name="__slg3" localSheetId="1">#REF!</definedName>
    <definedName name="__slg3" localSheetId="3">#REF!</definedName>
    <definedName name="__slg3">#REF!</definedName>
    <definedName name="__slg4" localSheetId="0">#REF!</definedName>
    <definedName name="__slg4" localSheetId="2">#REF!</definedName>
    <definedName name="__slg4" localSheetId="1">#REF!</definedName>
    <definedName name="__slg4" localSheetId="3">#REF!</definedName>
    <definedName name="__slg4">#REF!</definedName>
    <definedName name="__slg5" localSheetId="0">#REF!</definedName>
    <definedName name="__slg5" localSheetId="2">#REF!</definedName>
    <definedName name="__slg5" localSheetId="1">#REF!</definedName>
    <definedName name="__slg5" localSheetId="3">#REF!</definedName>
    <definedName name="__slg5">#REF!</definedName>
    <definedName name="__slg6" localSheetId="0">#REF!</definedName>
    <definedName name="__slg6" localSheetId="2">#REF!</definedName>
    <definedName name="__slg6" localSheetId="1">#REF!</definedName>
    <definedName name="__slg6" localSheetId="3">#REF!</definedName>
    <definedName name="__slg6">#REF!</definedName>
    <definedName name="_A100000" localSheetId="0">'[1]DMCT2017'!#REF!</definedName>
    <definedName name="_A100000" localSheetId="2">'[1]DMCT2017'!#REF!</definedName>
    <definedName name="_A100000" localSheetId="1">'[1]DMCT2017'!#REF!</definedName>
    <definedName name="_A100000" localSheetId="3">'[1]DMCT2017'!#REF!</definedName>
    <definedName name="_A100000">'[1]DMCT2017'!#REF!</definedName>
    <definedName name="_cao1" localSheetId="0">#REF!</definedName>
    <definedName name="_cao1" localSheetId="2">#REF!</definedName>
    <definedName name="_cao1" localSheetId="1">#REF!</definedName>
    <definedName name="_cao1" localSheetId="3">#REF!</definedName>
    <definedName name="_cao1">#REF!</definedName>
    <definedName name="_cao2" localSheetId="0">#REF!</definedName>
    <definedName name="_cao2" localSheetId="2">#REF!</definedName>
    <definedName name="_cao2" localSheetId="1">#REF!</definedName>
    <definedName name="_cao2" localSheetId="3">#REF!</definedName>
    <definedName name="_cao2">#REF!</definedName>
    <definedName name="_cao3" localSheetId="0">#REF!</definedName>
    <definedName name="_cao3" localSheetId="2">#REF!</definedName>
    <definedName name="_cao3" localSheetId="1">#REF!</definedName>
    <definedName name="_cao3" localSheetId="3">#REF!</definedName>
    <definedName name="_cao3">#REF!</definedName>
    <definedName name="_cao4" localSheetId="0">#REF!</definedName>
    <definedName name="_cao4" localSheetId="2">#REF!</definedName>
    <definedName name="_cao4" localSheetId="1">#REF!</definedName>
    <definedName name="_cao4" localSheetId="3">#REF!</definedName>
    <definedName name="_cao4">#REF!</definedName>
    <definedName name="_cao5" localSheetId="0">#REF!</definedName>
    <definedName name="_cao5" localSheetId="2">#REF!</definedName>
    <definedName name="_cao5" localSheetId="1">#REF!</definedName>
    <definedName name="_cao5" localSheetId="3">#REF!</definedName>
    <definedName name="_cao5">#REF!</definedName>
    <definedName name="_cao6" localSheetId="0">#REF!</definedName>
    <definedName name="_cao6" localSheetId="2">#REF!</definedName>
    <definedName name="_cao6" localSheetId="1">#REF!</definedName>
    <definedName name="_cao6" localSheetId="3">#REF!</definedName>
    <definedName name="_cao6">#REF!</definedName>
    <definedName name="_dai1" localSheetId="0">#REF!</definedName>
    <definedName name="_dai1" localSheetId="2">#REF!</definedName>
    <definedName name="_dai1" localSheetId="1">#REF!</definedName>
    <definedName name="_dai1" localSheetId="3">#REF!</definedName>
    <definedName name="_dai1">#REF!</definedName>
    <definedName name="_dai2" localSheetId="0">#REF!</definedName>
    <definedName name="_dai2" localSheetId="2">#REF!</definedName>
    <definedName name="_dai2" localSheetId="1">#REF!</definedName>
    <definedName name="_dai2" localSheetId="3">#REF!</definedName>
    <definedName name="_dai2">#REF!</definedName>
    <definedName name="_dai3" localSheetId="0">#REF!</definedName>
    <definedName name="_dai3" localSheetId="2">#REF!</definedName>
    <definedName name="_dai3" localSheetId="1">#REF!</definedName>
    <definedName name="_dai3" localSheetId="3">#REF!</definedName>
    <definedName name="_dai3">#REF!</definedName>
    <definedName name="_dai4" localSheetId="0">#REF!</definedName>
    <definedName name="_dai4" localSheetId="2">#REF!</definedName>
    <definedName name="_dai4" localSheetId="1">#REF!</definedName>
    <definedName name="_dai4" localSheetId="3">#REF!</definedName>
    <definedName name="_dai4">#REF!</definedName>
    <definedName name="_dai5" localSheetId="0">#REF!</definedName>
    <definedName name="_dai5" localSheetId="2">#REF!</definedName>
    <definedName name="_dai5" localSheetId="1">#REF!</definedName>
    <definedName name="_dai5" localSheetId="3">#REF!</definedName>
    <definedName name="_dai5">#REF!</definedName>
    <definedName name="_dai6" localSheetId="0">#REF!</definedName>
    <definedName name="_dai6" localSheetId="2">#REF!</definedName>
    <definedName name="_dai6" localSheetId="1">#REF!</definedName>
    <definedName name="_dai6" localSheetId="3">#REF!</definedName>
    <definedName name="_dai6">#REF!</definedName>
    <definedName name="_dan1" localSheetId="0">#REF!</definedName>
    <definedName name="_dan1" localSheetId="2">#REF!</definedName>
    <definedName name="_dan1" localSheetId="1">#REF!</definedName>
    <definedName name="_dan1" localSheetId="3">#REF!</definedName>
    <definedName name="_dan1">#REF!</definedName>
    <definedName name="_dan2" localSheetId="0">#REF!</definedName>
    <definedName name="_dan2" localSheetId="2">#REF!</definedName>
    <definedName name="_dan2" localSheetId="1">#REF!</definedName>
    <definedName name="_dan2" localSheetId="3">#REF!</definedName>
    <definedName name="_dan2">#REF!</definedName>
    <definedName name="_Fill" localSheetId="0" hidden="1">#REF!</definedName>
    <definedName name="_Fill" localSheetId="2" hidden="1">#REF!</definedName>
    <definedName name="_Fill" localSheetId="1" hidden="1">#REF!</definedName>
    <definedName name="_Fill" localSheetId="3" hidden="1">#REF!</definedName>
    <definedName name="_Fill" hidden="1">#REF!</definedName>
    <definedName name="_xlnm._FilterDatabase" localSheetId="0" hidden="1">'DMCT_Bosung_KH2018_69CT_TTr_UBT'!$A$8:$W$107</definedName>
    <definedName name="_xlnm._FilterDatabase" localSheetId="2" hidden="1">'HLH_18BS'!$A$8:$AD$45</definedName>
    <definedName name="_xlnm._FilterDatabase" localSheetId="1" hidden="1">'HLH_18BS_BD'!$A$1:$K$23</definedName>
    <definedName name="_xlnm._FilterDatabase" localSheetId="3" hidden="1">'PL_20CT_KoChuTruong_huyen'!$A$7:$V$30</definedName>
    <definedName name="_phi10" localSheetId="0">#REF!</definedName>
    <definedName name="_phi10" localSheetId="2">#REF!</definedName>
    <definedName name="_phi10" localSheetId="1">#REF!</definedName>
    <definedName name="_phi10" localSheetId="3">#REF!</definedName>
    <definedName name="_phi10">#REF!</definedName>
    <definedName name="_phi12" localSheetId="0">#REF!</definedName>
    <definedName name="_phi12" localSheetId="2">#REF!</definedName>
    <definedName name="_phi12" localSheetId="1">#REF!</definedName>
    <definedName name="_phi12" localSheetId="3">#REF!</definedName>
    <definedName name="_phi12">#REF!</definedName>
    <definedName name="_phi14" localSheetId="0">#REF!</definedName>
    <definedName name="_phi14" localSheetId="2">#REF!</definedName>
    <definedName name="_phi14" localSheetId="1">#REF!</definedName>
    <definedName name="_phi14" localSheetId="3">#REF!</definedName>
    <definedName name="_phi14">#REF!</definedName>
    <definedName name="_phi16" localSheetId="0">#REF!</definedName>
    <definedName name="_phi16" localSheetId="2">#REF!</definedName>
    <definedName name="_phi16" localSheetId="1">#REF!</definedName>
    <definedName name="_phi16" localSheetId="3">#REF!</definedName>
    <definedName name="_phi16">#REF!</definedName>
    <definedName name="_phi18" localSheetId="0">#REF!</definedName>
    <definedName name="_phi18" localSheetId="2">#REF!</definedName>
    <definedName name="_phi18" localSheetId="1">#REF!</definedName>
    <definedName name="_phi18" localSheetId="3">#REF!</definedName>
    <definedName name="_phi18">#REF!</definedName>
    <definedName name="_phi20" localSheetId="0">#REF!</definedName>
    <definedName name="_phi20" localSheetId="2">#REF!</definedName>
    <definedName name="_phi20" localSheetId="1">#REF!</definedName>
    <definedName name="_phi20" localSheetId="3">#REF!</definedName>
    <definedName name="_phi20">#REF!</definedName>
    <definedName name="_phi22" localSheetId="0">#REF!</definedName>
    <definedName name="_phi22" localSheetId="2">#REF!</definedName>
    <definedName name="_phi22" localSheetId="1">#REF!</definedName>
    <definedName name="_phi22" localSheetId="3">#REF!</definedName>
    <definedName name="_phi22">#REF!</definedName>
    <definedName name="_phi25" localSheetId="0">#REF!</definedName>
    <definedName name="_phi25" localSheetId="2">#REF!</definedName>
    <definedName name="_phi25" localSheetId="1">#REF!</definedName>
    <definedName name="_phi25" localSheetId="3">#REF!</definedName>
    <definedName name="_phi25">#REF!</definedName>
    <definedName name="_phi28" localSheetId="0">#REF!</definedName>
    <definedName name="_phi28" localSheetId="2">#REF!</definedName>
    <definedName name="_phi28" localSheetId="1">#REF!</definedName>
    <definedName name="_phi28" localSheetId="3">#REF!</definedName>
    <definedName name="_phi28">#REF!</definedName>
    <definedName name="_phi6" localSheetId="0">#REF!</definedName>
    <definedName name="_phi6" localSheetId="2">#REF!</definedName>
    <definedName name="_phi6" localSheetId="1">#REF!</definedName>
    <definedName name="_phi6" localSheetId="3">#REF!</definedName>
    <definedName name="_phi6">#REF!</definedName>
    <definedName name="_phi8" localSheetId="0">#REF!</definedName>
    <definedName name="_phi8" localSheetId="2">#REF!</definedName>
    <definedName name="_phi8" localSheetId="1">#REF!</definedName>
    <definedName name="_phi8" localSheetId="3">#REF!</definedName>
    <definedName name="_phi8">#REF!</definedName>
    <definedName name="_slg1" localSheetId="0">#REF!</definedName>
    <definedName name="_slg1" localSheetId="2">#REF!</definedName>
    <definedName name="_slg1" localSheetId="1">#REF!</definedName>
    <definedName name="_slg1" localSheetId="3">#REF!</definedName>
    <definedName name="_slg1">#REF!</definedName>
    <definedName name="_slg2" localSheetId="0">#REF!</definedName>
    <definedName name="_slg2" localSheetId="2">#REF!</definedName>
    <definedName name="_slg2" localSheetId="1">#REF!</definedName>
    <definedName name="_slg2" localSheetId="3">#REF!</definedName>
    <definedName name="_slg2">#REF!</definedName>
    <definedName name="_slg3" localSheetId="0">#REF!</definedName>
    <definedName name="_slg3" localSheetId="2">#REF!</definedName>
    <definedName name="_slg3" localSheetId="1">#REF!</definedName>
    <definedName name="_slg3" localSheetId="3">#REF!</definedName>
    <definedName name="_slg3">#REF!</definedName>
    <definedName name="_slg4" localSheetId="0">#REF!</definedName>
    <definedName name="_slg4" localSheetId="2">#REF!</definedName>
    <definedName name="_slg4" localSheetId="1">#REF!</definedName>
    <definedName name="_slg4" localSheetId="3">#REF!</definedName>
    <definedName name="_slg4">#REF!</definedName>
    <definedName name="_slg5" localSheetId="0">#REF!</definedName>
    <definedName name="_slg5" localSheetId="2">#REF!</definedName>
    <definedName name="_slg5" localSheetId="1">#REF!</definedName>
    <definedName name="_slg5" localSheetId="3">#REF!</definedName>
    <definedName name="_slg5">#REF!</definedName>
    <definedName name="_slg6" localSheetId="0">#REF!</definedName>
    <definedName name="_slg6" localSheetId="2">#REF!</definedName>
    <definedName name="_slg6" localSheetId="1">#REF!</definedName>
    <definedName name="_slg6" localSheetId="3">#REF!</definedName>
    <definedName name="_slg6">#REF!</definedName>
    <definedName name="bangchu" localSheetId="0">#REF!</definedName>
    <definedName name="bangchu" localSheetId="2">#REF!</definedName>
    <definedName name="bangchu" localSheetId="1">#REF!</definedName>
    <definedName name="bangchu" localSheetId="3">#REF!</definedName>
    <definedName name="bangchu">#REF!</definedName>
    <definedName name="benuoc" localSheetId="0">#REF!</definedName>
    <definedName name="benuoc" localSheetId="2">#REF!</definedName>
    <definedName name="benuoc" localSheetId="1">#REF!</definedName>
    <definedName name="benuoc" localSheetId="3">#REF!</definedName>
    <definedName name="benuoc">#REF!</definedName>
    <definedName name="bengam" localSheetId="0">#REF!</definedName>
    <definedName name="bengam" localSheetId="2">#REF!</definedName>
    <definedName name="bengam" localSheetId="1">#REF!</definedName>
    <definedName name="bengam" localSheetId="3">#REF!</definedName>
    <definedName name="bengam">#REF!</definedName>
    <definedName name="cao" localSheetId="0">#REF!</definedName>
    <definedName name="cao" localSheetId="2">#REF!</definedName>
    <definedName name="cao" localSheetId="1">#REF!</definedName>
    <definedName name="cao" localSheetId="3">#REF!</definedName>
    <definedName name="cao">#REF!</definedName>
    <definedName name="coc" localSheetId="0">#REF!</definedName>
    <definedName name="coc" localSheetId="2">#REF!</definedName>
    <definedName name="coc" localSheetId="1">#REF!</definedName>
    <definedName name="coc" localSheetId="3">#REF!</definedName>
    <definedName name="coc">#REF!</definedName>
    <definedName name="cocbtct" localSheetId="0">#REF!</definedName>
    <definedName name="cocbtct" localSheetId="2">#REF!</definedName>
    <definedName name="cocbtct" localSheetId="1">#REF!</definedName>
    <definedName name="cocbtct" localSheetId="3">#REF!</definedName>
    <definedName name="cocbtct">#REF!</definedName>
    <definedName name="cocot" localSheetId="0">#REF!</definedName>
    <definedName name="cocot" localSheetId="2">#REF!</definedName>
    <definedName name="cocot" localSheetId="1">#REF!</definedName>
    <definedName name="cocot" localSheetId="3">#REF!</definedName>
    <definedName name="cocot">#REF!</definedName>
    <definedName name="cocott" localSheetId="0">#REF!</definedName>
    <definedName name="cocott" localSheetId="2">#REF!</definedName>
    <definedName name="cocott" localSheetId="1">#REF!</definedName>
    <definedName name="cocott" localSheetId="3">#REF!</definedName>
    <definedName name="cocott">#REF!</definedName>
    <definedName name="comong" localSheetId="0">#REF!</definedName>
    <definedName name="comong" localSheetId="2">#REF!</definedName>
    <definedName name="comong" localSheetId="1">#REF!</definedName>
    <definedName name="comong" localSheetId="3">#REF!</definedName>
    <definedName name="comong">#REF!</definedName>
    <definedName name="congbenuoc" localSheetId="0">#REF!</definedName>
    <definedName name="congbenuoc" localSheetId="2">#REF!</definedName>
    <definedName name="congbenuoc" localSheetId="1">#REF!</definedName>
    <definedName name="congbenuoc" localSheetId="3">#REF!</definedName>
    <definedName name="congbenuoc">#REF!</definedName>
    <definedName name="congbengam" localSheetId="0">#REF!</definedName>
    <definedName name="congbengam" localSheetId="2">#REF!</definedName>
    <definedName name="congbengam" localSheetId="1">#REF!</definedName>
    <definedName name="congbengam" localSheetId="3">#REF!</definedName>
    <definedName name="congbengam">#REF!</definedName>
    <definedName name="congcoc" localSheetId="0">#REF!</definedName>
    <definedName name="congcoc" localSheetId="2">#REF!</definedName>
    <definedName name="congcoc" localSheetId="1">#REF!</definedName>
    <definedName name="congcoc" localSheetId="3">#REF!</definedName>
    <definedName name="congcoc">#REF!</definedName>
    <definedName name="congcocot" localSheetId="0">#REF!</definedName>
    <definedName name="congcocot" localSheetId="2">#REF!</definedName>
    <definedName name="congcocot" localSheetId="1">#REF!</definedName>
    <definedName name="congcocot" localSheetId="3">#REF!</definedName>
    <definedName name="congcocot">#REF!</definedName>
    <definedName name="congcocott" localSheetId="0">#REF!</definedName>
    <definedName name="congcocott" localSheetId="2">#REF!</definedName>
    <definedName name="congcocott" localSheetId="1">#REF!</definedName>
    <definedName name="congcocott" localSheetId="3">#REF!</definedName>
    <definedName name="congcocott">#REF!</definedName>
    <definedName name="congcomong" localSheetId="0">#REF!</definedName>
    <definedName name="congcomong" localSheetId="2">#REF!</definedName>
    <definedName name="congcomong" localSheetId="1">#REF!</definedName>
    <definedName name="congcomong" localSheetId="3">#REF!</definedName>
    <definedName name="congcomong">#REF!</definedName>
    <definedName name="congcottron" localSheetId="0">#REF!</definedName>
    <definedName name="congcottron" localSheetId="2">#REF!</definedName>
    <definedName name="congcottron" localSheetId="1">#REF!</definedName>
    <definedName name="congcottron" localSheetId="3">#REF!</definedName>
    <definedName name="congcottron">#REF!</definedName>
    <definedName name="congcotvuong" localSheetId="0">#REF!</definedName>
    <definedName name="congcotvuong" localSheetId="2">#REF!</definedName>
    <definedName name="congcotvuong" localSheetId="1">#REF!</definedName>
    <definedName name="congcotvuong" localSheetId="3">#REF!</definedName>
    <definedName name="congcotvuong">#REF!</definedName>
    <definedName name="congdam" localSheetId="0">#REF!</definedName>
    <definedName name="congdam" localSheetId="2">#REF!</definedName>
    <definedName name="congdam" localSheetId="1">#REF!</definedName>
    <definedName name="congdam" localSheetId="3">#REF!</definedName>
    <definedName name="congdam">#REF!</definedName>
    <definedName name="congdan1" localSheetId="0">#REF!</definedName>
    <definedName name="congdan1" localSheetId="2">#REF!</definedName>
    <definedName name="congdan1" localSheetId="1">#REF!</definedName>
    <definedName name="congdan1" localSheetId="3">#REF!</definedName>
    <definedName name="congdan1">#REF!</definedName>
    <definedName name="congdan2" localSheetId="0">#REF!</definedName>
    <definedName name="congdan2" localSheetId="2">#REF!</definedName>
    <definedName name="congdan2" localSheetId="1">#REF!</definedName>
    <definedName name="congdan2" localSheetId="3">#REF!</definedName>
    <definedName name="congdan2">#REF!</definedName>
    <definedName name="congdandusan" localSheetId="0">#REF!</definedName>
    <definedName name="congdandusan" localSheetId="2">#REF!</definedName>
    <definedName name="congdandusan" localSheetId="1">#REF!</definedName>
    <definedName name="congdandusan" localSheetId="3">#REF!</definedName>
    <definedName name="congdandusan">#REF!</definedName>
    <definedName name="conglanhto" localSheetId="0">#REF!</definedName>
    <definedName name="conglanhto" localSheetId="2">#REF!</definedName>
    <definedName name="conglanhto" localSheetId="1">#REF!</definedName>
    <definedName name="conglanhto" localSheetId="3">#REF!</definedName>
    <definedName name="conglanhto">#REF!</definedName>
    <definedName name="congmong" localSheetId="0">#REF!</definedName>
    <definedName name="congmong" localSheetId="2">#REF!</definedName>
    <definedName name="congmong" localSheetId="1">#REF!</definedName>
    <definedName name="congmong" localSheetId="3">#REF!</definedName>
    <definedName name="congmong">#REF!</definedName>
    <definedName name="congmongbang" localSheetId="0">#REF!</definedName>
    <definedName name="congmongbang" localSheetId="2">#REF!</definedName>
    <definedName name="congmongbang" localSheetId="1">#REF!</definedName>
    <definedName name="congmongbang" localSheetId="3">#REF!</definedName>
    <definedName name="congmongbang">#REF!</definedName>
    <definedName name="congmongdon" localSheetId="0">#REF!</definedName>
    <definedName name="congmongdon" localSheetId="2">#REF!</definedName>
    <definedName name="congmongdon" localSheetId="1">#REF!</definedName>
    <definedName name="congmongdon" localSheetId="3">#REF!</definedName>
    <definedName name="congmongdon">#REF!</definedName>
    <definedName name="congpanen" localSheetId="0">#REF!</definedName>
    <definedName name="congpanen" localSheetId="2">#REF!</definedName>
    <definedName name="congpanen" localSheetId="1">#REF!</definedName>
    <definedName name="congpanen" localSheetId="3">#REF!</definedName>
    <definedName name="congpanen">#REF!</definedName>
    <definedName name="congsan" localSheetId="0">#REF!</definedName>
    <definedName name="congsan" localSheetId="2">#REF!</definedName>
    <definedName name="congsan" localSheetId="1">#REF!</definedName>
    <definedName name="congsan" localSheetId="3">#REF!</definedName>
    <definedName name="congsan">#REF!</definedName>
    <definedName name="congthang" localSheetId="0">#REF!</definedName>
    <definedName name="congthang" localSheetId="2">#REF!</definedName>
    <definedName name="congthang" localSheetId="1">#REF!</definedName>
    <definedName name="congthang" localSheetId="3">#REF!</definedName>
    <definedName name="congthang">#REF!</definedName>
    <definedName name="cottron" localSheetId="0">#REF!</definedName>
    <definedName name="cottron" localSheetId="2">#REF!</definedName>
    <definedName name="cottron" localSheetId="1">#REF!</definedName>
    <definedName name="cottron" localSheetId="3">#REF!</definedName>
    <definedName name="cottron">#REF!</definedName>
    <definedName name="cotvuong" localSheetId="0">#REF!</definedName>
    <definedName name="cotvuong" localSheetId="2">#REF!</definedName>
    <definedName name="cotvuong" localSheetId="1">#REF!</definedName>
    <definedName name="cotvuong" localSheetId="3">#REF!</definedName>
    <definedName name="cotvuong">#REF!</definedName>
    <definedName name="dam" localSheetId="0">#REF!</definedName>
    <definedName name="dam" localSheetId="2">#REF!</definedName>
    <definedName name="dam" localSheetId="1">#REF!</definedName>
    <definedName name="dam" localSheetId="3">#REF!</definedName>
    <definedName name="dam">#REF!</definedName>
    <definedName name="danducsan" localSheetId="0">#REF!</definedName>
    <definedName name="danducsan" localSheetId="2">#REF!</definedName>
    <definedName name="danducsan" localSheetId="1">#REF!</definedName>
    <definedName name="danducsan" localSheetId="3">#REF!</definedName>
    <definedName name="danducsan">#REF!</definedName>
    <definedName name="Danhmuc15" localSheetId="0">#REF!</definedName>
    <definedName name="Danhmuc15" localSheetId="2">#REF!</definedName>
    <definedName name="Danhmuc15" localSheetId="1">#REF!</definedName>
    <definedName name="Danhmuc15" localSheetId="3">#REF!</definedName>
    <definedName name="Danhmuc15">#REF!</definedName>
    <definedName name="dientichck" localSheetId="0">#REF!</definedName>
    <definedName name="dientichck" localSheetId="2">#REF!</definedName>
    <definedName name="dientichck" localSheetId="1">#REF!</definedName>
    <definedName name="dientichck" localSheetId="3">#REF!</definedName>
    <definedName name="dientichck">#REF!</definedName>
    <definedName name="doan1" localSheetId="0">#REF!</definedName>
    <definedName name="doan1" localSheetId="2">#REF!</definedName>
    <definedName name="doan1" localSheetId="1">#REF!</definedName>
    <definedName name="doan1" localSheetId="3">#REF!</definedName>
    <definedName name="doan1">#REF!</definedName>
    <definedName name="doan2" localSheetId="0">#REF!</definedName>
    <definedName name="doan2" localSheetId="2">#REF!</definedName>
    <definedName name="doan2" localSheetId="1">#REF!</definedName>
    <definedName name="doan2" localSheetId="3">#REF!</definedName>
    <definedName name="doan2">#REF!</definedName>
    <definedName name="doan3" localSheetId="0">#REF!</definedName>
    <definedName name="doan3" localSheetId="2">#REF!</definedName>
    <definedName name="doan3" localSheetId="1">#REF!</definedName>
    <definedName name="doan3" localSheetId="3">#REF!</definedName>
    <definedName name="doan3">#REF!</definedName>
    <definedName name="doan4" localSheetId="0">#REF!</definedName>
    <definedName name="doan4" localSheetId="2">#REF!</definedName>
    <definedName name="doan4" localSheetId="1">#REF!</definedName>
    <definedName name="doan4" localSheetId="3">#REF!</definedName>
    <definedName name="doan4">#REF!</definedName>
    <definedName name="doan5" localSheetId="0">#REF!</definedName>
    <definedName name="doan5" localSheetId="2">#REF!</definedName>
    <definedName name="doan5" localSheetId="1">#REF!</definedName>
    <definedName name="doan5" localSheetId="3">#REF!</definedName>
    <definedName name="doan5">#REF!</definedName>
    <definedName name="doan6" localSheetId="0">#REF!</definedName>
    <definedName name="doan6" localSheetId="2">#REF!</definedName>
    <definedName name="doan6" localSheetId="1">#REF!</definedName>
    <definedName name="doan6" localSheetId="3">#REF!</definedName>
    <definedName name="doan6">#REF!</definedName>
    <definedName name="dtich1" localSheetId="0">#REF!</definedName>
    <definedName name="dtich1" localSheetId="2">#REF!</definedName>
    <definedName name="dtich1" localSheetId="1">#REF!</definedName>
    <definedName name="dtich1" localSheetId="3">#REF!</definedName>
    <definedName name="dtich1">#REF!</definedName>
    <definedName name="dtich2" localSheetId="0">#REF!</definedName>
    <definedName name="dtich2" localSheetId="2">#REF!</definedName>
    <definedName name="dtich2" localSheetId="1">#REF!</definedName>
    <definedName name="dtich2" localSheetId="3">#REF!</definedName>
    <definedName name="dtich2">#REF!</definedName>
    <definedName name="dtich3" localSheetId="0">#REF!</definedName>
    <definedName name="dtich3" localSheetId="2">#REF!</definedName>
    <definedName name="dtich3" localSheetId="1">#REF!</definedName>
    <definedName name="dtich3" localSheetId="3">#REF!</definedName>
    <definedName name="dtich3">#REF!</definedName>
    <definedName name="dtich4" localSheetId="0">#REF!</definedName>
    <definedName name="dtich4" localSheetId="2">#REF!</definedName>
    <definedName name="dtich4" localSheetId="1">#REF!</definedName>
    <definedName name="dtich4" localSheetId="3">#REF!</definedName>
    <definedName name="dtich4">#REF!</definedName>
    <definedName name="dtich5" localSheetId="0">#REF!</definedName>
    <definedName name="dtich5" localSheetId="2">#REF!</definedName>
    <definedName name="dtich5" localSheetId="1">#REF!</definedName>
    <definedName name="dtich5" localSheetId="3">#REF!</definedName>
    <definedName name="dtich5">#REF!</definedName>
    <definedName name="dtich6" localSheetId="0">#REF!</definedName>
    <definedName name="dtich6" localSheetId="2">#REF!</definedName>
    <definedName name="dtich6" localSheetId="1">#REF!</definedName>
    <definedName name="dtich6" localSheetId="3">#REF!</definedName>
    <definedName name="dtich6">#REF!</definedName>
    <definedName name="lanhto" localSheetId="0">#REF!</definedName>
    <definedName name="lanhto" localSheetId="2">#REF!</definedName>
    <definedName name="lanhto" localSheetId="1">#REF!</definedName>
    <definedName name="lanhto" localSheetId="3">#REF!</definedName>
    <definedName name="lanhto">#REF!</definedName>
    <definedName name="mongbang" localSheetId="0">#REF!</definedName>
    <definedName name="mongbang" localSheetId="2">#REF!</definedName>
    <definedName name="mongbang" localSheetId="1">#REF!</definedName>
    <definedName name="mongbang" localSheetId="3">#REF!</definedName>
    <definedName name="mongbang">#REF!</definedName>
    <definedName name="mongdon" localSheetId="0">#REF!</definedName>
    <definedName name="mongdon" localSheetId="2">#REF!</definedName>
    <definedName name="mongdon" localSheetId="1">#REF!</definedName>
    <definedName name="mongdon" localSheetId="3">#REF!</definedName>
    <definedName name="mongdon">#REF!</definedName>
    <definedName name="panen" localSheetId="0">#REF!</definedName>
    <definedName name="panen" localSheetId="2">#REF!</definedName>
    <definedName name="panen" localSheetId="1">#REF!</definedName>
    <definedName name="panen" localSheetId="3">#REF!</definedName>
    <definedName name="panen">#REF!</definedName>
    <definedName name="_xlnm.Print_Area" localSheetId="0">'DMCT_Bosung_KH2018_69CT_TTr_UBT'!$A$1:$Z$106</definedName>
    <definedName name="_xlnm.Print_Area" localSheetId="2">'HLH_18BS'!$A$1:$W$46</definedName>
    <definedName name="_xlnm.Print_Area" localSheetId="1">'HLH_18BS_BD'!$B$1:$I$7</definedName>
    <definedName name="_xlnm.Print_Area" localSheetId="3">'PL_20CT_KoChuTruong_huyen'!$A$1:$V$29</definedName>
    <definedName name="_xlnm.Print_Titles" localSheetId="0">'DMCT_Bosung_KH2018_69CT_TTr_UBT'!$5:$9</definedName>
    <definedName name="_xlnm.Print_Titles" localSheetId="2">'HLH_18BS'!$5:$8</definedName>
    <definedName name="_xlnm.Print_Titles" localSheetId="3">'PL_20CT_KoChuTruong_huyen'!$4:$8</definedName>
    <definedName name="rong1" localSheetId="0">#REF!</definedName>
    <definedName name="rong1" localSheetId="2">#REF!</definedName>
    <definedName name="rong1" localSheetId="1">#REF!</definedName>
    <definedName name="rong1" localSheetId="3">#REF!</definedName>
    <definedName name="rong1">#REF!</definedName>
    <definedName name="rong2" localSheetId="0">#REF!</definedName>
    <definedName name="rong2" localSheetId="2">#REF!</definedName>
    <definedName name="rong2" localSheetId="1">#REF!</definedName>
    <definedName name="rong2" localSheetId="3">#REF!</definedName>
    <definedName name="rong2">#REF!</definedName>
    <definedName name="rong3" localSheetId="0">#REF!</definedName>
    <definedName name="rong3" localSheetId="2">#REF!</definedName>
    <definedName name="rong3" localSheetId="1">#REF!</definedName>
    <definedName name="rong3" localSheetId="3">#REF!</definedName>
    <definedName name="rong3">#REF!</definedName>
    <definedName name="rong4" localSheetId="0">#REF!</definedName>
    <definedName name="rong4" localSheetId="2">#REF!</definedName>
    <definedName name="rong4" localSheetId="1">#REF!</definedName>
    <definedName name="rong4" localSheetId="3">#REF!</definedName>
    <definedName name="rong4">#REF!</definedName>
    <definedName name="rong5" localSheetId="0">#REF!</definedName>
    <definedName name="rong5" localSheetId="2">#REF!</definedName>
    <definedName name="rong5" localSheetId="1">#REF!</definedName>
    <definedName name="rong5" localSheetId="3">#REF!</definedName>
    <definedName name="rong5">#REF!</definedName>
    <definedName name="rong6" localSheetId="0">#REF!</definedName>
    <definedName name="rong6" localSheetId="2">#REF!</definedName>
    <definedName name="rong6" localSheetId="1">#REF!</definedName>
    <definedName name="rong6" localSheetId="3">#REF!</definedName>
    <definedName name="rong6">#REF!</definedName>
    <definedName name="san" localSheetId="0">#REF!</definedName>
    <definedName name="san" localSheetId="2">#REF!</definedName>
    <definedName name="san" localSheetId="1">#REF!</definedName>
    <definedName name="san" localSheetId="3">#REF!</definedName>
    <definedName name="san">#REF!</definedName>
    <definedName name="slg" localSheetId="0">#REF!</definedName>
    <definedName name="slg" localSheetId="2">#REF!</definedName>
    <definedName name="slg" localSheetId="1">#REF!</definedName>
    <definedName name="slg" localSheetId="3">#REF!</definedName>
    <definedName name="slg">#REF!</definedName>
    <definedName name="tenck" localSheetId="0">#REF!</definedName>
    <definedName name="tenck" localSheetId="2">#REF!</definedName>
    <definedName name="tenck" localSheetId="1">#REF!</definedName>
    <definedName name="tenck" localSheetId="3">#REF!</definedName>
    <definedName name="tenck">#REF!</definedName>
    <definedName name="tongbt" localSheetId="0">#REF!</definedName>
    <definedName name="tongbt" localSheetId="2">#REF!</definedName>
    <definedName name="tongbt" localSheetId="1">#REF!</definedName>
    <definedName name="tongbt" localSheetId="3">#REF!</definedName>
    <definedName name="tongbt">#REF!</definedName>
    <definedName name="tongcong" localSheetId="0">#REF!</definedName>
    <definedName name="tongcong" localSheetId="2">#REF!</definedName>
    <definedName name="tongcong" localSheetId="1">#REF!</definedName>
    <definedName name="tongcong" localSheetId="3">#REF!</definedName>
    <definedName name="tongcong">#REF!</definedName>
    <definedName name="tongdientich" localSheetId="0">#REF!</definedName>
    <definedName name="tongdientich" localSheetId="2">#REF!</definedName>
    <definedName name="tongdientich" localSheetId="1">#REF!</definedName>
    <definedName name="tongdientich" localSheetId="3">#REF!</definedName>
    <definedName name="tongdientich">#REF!</definedName>
    <definedName name="tongthep" localSheetId="0">#REF!</definedName>
    <definedName name="tongthep" localSheetId="2">#REF!</definedName>
    <definedName name="tongthep" localSheetId="1">#REF!</definedName>
    <definedName name="tongthep" localSheetId="3">#REF!</definedName>
    <definedName name="tongthep">#REF!</definedName>
    <definedName name="tongthetich" localSheetId="0">#REF!</definedName>
    <definedName name="tongthetich" localSheetId="2">#REF!</definedName>
    <definedName name="tongthetich" localSheetId="1">#REF!</definedName>
    <definedName name="tongthetich" localSheetId="3">#REF!</definedName>
    <definedName name="tongthetich">#REF!</definedName>
    <definedName name="thang" localSheetId="0">#REF!</definedName>
    <definedName name="thang" localSheetId="2">#REF!</definedName>
    <definedName name="thang" localSheetId="1">#REF!</definedName>
    <definedName name="thang" localSheetId="3">#REF!</definedName>
    <definedName name="thang">#REF!</definedName>
    <definedName name="thanhtien" localSheetId="0">#REF!</definedName>
    <definedName name="thanhtien" localSheetId="2">#REF!</definedName>
    <definedName name="thanhtien" localSheetId="1">#REF!</definedName>
    <definedName name="thanhtien" localSheetId="3">#REF!</definedName>
    <definedName name="thanhtien">#REF!</definedName>
    <definedName name="thepban" localSheetId="0">#REF!</definedName>
    <definedName name="thepban" localSheetId="2">#REF!</definedName>
    <definedName name="thepban" localSheetId="1">#REF!</definedName>
    <definedName name="thepban" localSheetId="3">#REF!</definedName>
    <definedName name="thepban">#REF!</definedName>
    <definedName name="thetichck" localSheetId="0">#REF!</definedName>
    <definedName name="thetichck" localSheetId="2">#REF!</definedName>
    <definedName name="thetichck" localSheetId="1">#REF!</definedName>
    <definedName name="thetichck" localSheetId="3">#REF!</definedName>
    <definedName name="thetichck">#REF!</definedName>
    <definedName name="thtich1" localSheetId="0">#REF!</definedName>
    <definedName name="thtich1" localSheetId="2">#REF!</definedName>
    <definedName name="thtich1" localSheetId="1">#REF!</definedName>
    <definedName name="thtich1" localSheetId="3">#REF!</definedName>
    <definedName name="thtich1">#REF!</definedName>
    <definedName name="thtich2" localSheetId="0">#REF!</definedName>
    <definedName name="thtich2" localSheetId="2">#REF!</definedName>
    <definedName name="thtich2" localSheetId="1">#REF!</definedName>
    <definedName name="thtich2" localSheetId="3">#REF!</definedName>
    <definedName name="thtich2">#REF!</definedName>
    <definedName name="thtich3" localSheetId="0">#REF!</definedName>
    <definedName name="thtich3" localSheetId="2">#REF!</definedName>
    <definedName name="thtich3" localSheetId="1">#REF!</definedName>
    <definedName name="thtich3" localSheetId="3">#REF!</definedName>
    <definedName name="thtich3">#REF!</definedName>
    <definedName name="thtich4" localSheetId="0">#REF!</definedName>
    <definedName name="thtich4" localSheetId="2">#REF!</definedName>
    <definedName name="thtich4" localSheetId="1">#REF!</definedName>
    <definedName name="thtich4" localSheetId="3">#REF!</definedName>
    <definedName name="thtich4">#REF!</definedName>
    <definedName name="thtich5" localSheetId="0">#REF!</definedName>
    <definedName name="thtich5" localSheetId="2">#REF!</definedName>
    <definedName name="thtich5" localSheetId="1">#REF!</definedName>
    <definedName name="thtich5" localSheetId="3">#REF!</definedName>
    <definedName name="thtich5">#REF!</definedName>
    <definedName name="thtich6" localSheetId="0">#REF!</definedName>
    <definedName name="thtich6" localSheetId="2">#REF!</definedName>
    <definedName name="thtich6" localSheetId="1">#REF!</definedName>
    <definedName name="thtich6" localSheetId="3">#REF!</definedName>
    <definedName name="thtich6">#REF!</definedName>
  </definedNames>
  <calcPr fullCalcOnLoad="1"/>
</workbook>
</file>

<file path=xl/sharedStrings.xml><?xml version="1.0" encoding="utf-8"?>
<sst xmlns="http://schemas.openxmlformats.org/spreadsheetml/2006/main" count="1535" uniqueCount="471">
  <si>
    <t>TRÊN ĐỊA BÀN TỈNH VĨNH LONG</t>
  </si>
  <si>
    <t>STT</t>
  </si>
  <si>
    <t>Chỉ tiêu sử dụng đất</t>
  </si>
  <si>
    <t>Mã loại đất</t>
  </si>
  <si>
    <t>Địa điểm thực hiện công trình, dự án</t>
  </si>
  <si>
    <t>Đơn vị đăng ký nhu cầu sử dụng đất</t>
  </si>
  <si>
    <t>Hình thức sử dụng đất</t>
  </si>
  <si>
    <t xml:space="preserve">Nguồn vốn đầu tư </t>
  </si>
  <si>
    <t xml:space="preserve">Công trình có Chủ trương, QĐ đầu tư (Văn bản liên quan chủ trương đầu tư, bố trí vốn) </t>
  </si>
  <si>
    <t>Dạng công trình được quy hoạch</t>
  </si>
  <si>
    <t>Công trình phát sinh mới không có trong quy hoạch</t>
  </si>
  <si>
    <t>Ghi chú</t>
  </si>
  <si>
    <t>Đất nông nghiệp</t>
  </si>
  <si>
    <t>Đất phi nông nghiệp</t>
  </si>
  <si>
    <t>Đất chưa
sử dụng
(đất bãi bồi)</t>
  </si>
  <si>
    <t>Giao đất</t>
  </si>
  <si>
    <t>Thuê đất</t>
  </si>
  <si>
    <t>Chuyển mục đích sử dụng đất</t>
  </si>
  <si>
    <t>Quy hoạch sử dụng đất</t>
  </si>
  <si>
    <t>Quy hoạch ngành, lĩnh vực, nông thôn mới</t>
  </si>
  <si>
    <t>Phường,
 Xã, Thị trấn</t>
  </si>
  <si>
    <t>Huyện, thị xã, thành phố</t>
  </si>
  <si>
    <t>Tổng số</t>
  </si>
  <si>
    <t>Trong đó</t>
  </si>
  <si>
    <t>Tổng số vốn đầu tư (triệu đồng)</t>
  </si>
  <si>
    <t>Đất trồng lúa</t>
  </si>
  <si>
    <t>Đất trồng cây lâu năm</t>
  </si>
  <si>
    <t>(1)</t>
  </si>
  <si>
    <t>(2)</t>
  </si>
  <si>
    <t>A</t>
  </si>
  <si>
    <t>(3)</t>
  </si>
  <si>
    <t>(7)</t>
  </si>
  <si>
    <t>(8)</t>
  </si>
  <si>
    <t>(9)</t>
  </si>
  <si>
    <t>(10)</t>
  </si>
  <si>
    <t>(11)</t>
  </si>
  <si>
    <t>(12)</t>
  </si>
  <si>
    <t>(13)</t>
  </si>
  <si>
    <t>(14)</t>
  </si>
  <si>
    <t>(15)</t>
  </si>
  <si>
    <t>(16)</t>
  </si>
  <si>
    <t>(17)</t>
  </si>
  <si>
    <t>(18)</t>
  </si>
  <si>
    <t>(19)</t>
  </si>
  <si>
    <t>(20)</t>
  </si>
  <si>
    <t>(21)</t>
  </si>
  <si>
    <t>CÔNG TRÌNH, DỰ ÁN CẤP TỈNH</t>
  </si>
  <si>
    <t>x</t>
  </si>
  <si>
    <t>Phú Quới</t>
  </si>
  <si>
    <t>Long Hồ</t>
  </si>
  <si>
    <t>DGD</t>
  </si>
  <si>
    <t>Phòng TN&amp;MT</t>
  </si>
  <si>
    <t>CÔNG TRÌNH, DỰ ÁN CẤP HUYỆN</t>
  </si>
  <si>
    <t>B</t>
  </si>
  <si>
    <t>DANH MỤC CÔNG TRÌNH, DỰ ÁN CẦN THU HỒI, CHUYỂN MỤC ĐÍCH SỬ DỤNG ĐẤT TRỒNG LÚA BỔ SUNG TRONG NĂM 2018</t>
  </si>
  <si>
    <t>TỔNG CỘNG</t>
  </si>
  <si>
    <t>Trường cấp 3 Phú Quới (bao gồm đường vào Trường)</t>
  </si>
  <si>
    <t>Công văn số 518/UBND-KTN ngày 12/02/2018 của UBND tỉnh Vĩnh Long</t>
  </si>
  <si>
    <t>DNL</t>
  </si>
  <si>
    <t>Trung Nghĩa</t>
  </si>
  <si>
    <t>Vũng Liêm</t>
  </si>
  <si>
    <t>Công ty lưới điện cao thế Miền nam</t>
  </si>
  <si>
    <t>TW</t>
  </si>
  <si>
    <t>QĐ số 518/UBND-KTN ngày 12/02/2018</t>
  </si>
  <si>
    <t>Khác</t>
  </si>
  <si>
    <t>Hạ tầng thuỷ lợi phục vụ nuôi trồng thuỷ sản Hiếu Thành - Hiếu Nghĩa - Hiếu Nhơn, huyện Vũng Liêm, tỉnh Vĩnh Long (giai đoạn 2). Hạng Mục: Cống hở Đập Đình.</t>
  </si>
  <si>
    <t>DTL</t>
  </si>
  <si>
    <t>Hiếu Thành</t>
  </si>
  <si>
    <t>Sở NN&amp;PTNT</t>
  </si>
  <si>
    <t>Tỉnh</t>
  </si>
  <si>
    <t>Công văn số 660/QĐ-UBND ngày 28/3/2016 của UBND tỉnh Vĩnh Long</t>
  </si>
  <si>
    <t>TMD</t>
  </si>
  <si>
    <t>Phường 8</t>
  </si>
  <si>
    <t>TP Vĩnh Long</t>
  </si>
  <si>
    <t>Sở Giao thông vận tải</t>
  </si>
  <si>
    <t>Văn bản 518/UBND-KTN, 12/02/2018</t>
  </si>
  <si>
    <t>SKN</t>
  </si>
  <si>
    <t>Tân Bình</t>
  </si>
  <si>
    <t>Bình Tân</t>
  </si>
  <si>
    <t>Sở Công thương</t>
  </si>
  <si>
    <t>Chùa Phước Dân</t>
  </si>
  <si>
    <t>TON</t>
  </si>
  <si>
    <t>Ngãi Tứ</t>
  </si>
  <si>
    <t>Tam Bình</t>
  </si>
  <si>
    <t>Cụm công nghiệp Tân Bình</t>
  </si>
  <si>
    <t>Tổ chức</t>
  </si>
  <si>
    <t>Trường Tiểu học Long Phước B</t>
  </si>
  <si>
    <t>Chuyển mục đích sử dụng đất sang đất trồng cây lâu năm</t>
  </si>
  <si>
    <t>Đồng Phú</t>
  </si>
  <si>
    <t>Long Phước</t>
  </si>
  <si>
    <t>Huyện</t>
  </si>
  <si>
    <t>Tân  Hạnh</t>
  </si>
  <si>
    <t>Quyết định số 1340/QĐ-UBND ngày 03/4/2018 của UBND huyện</t>
  </si>
  <si>
    <t>Mở rộng cơ sở cai nghiện ma túy tỉnh Vĩnh Long</t>
  </si>
  <si>
    <t>Tường Lộc</t>
  </si>
  <si>
    <t>Phòng TNMT</t>
  </si>
  <si>
    <t>Tỉnh, TW</t>
  </si>
  <si>
    <t xml:space="preserve">Công văn số 1447/UBND-KTN, ngày 02/5/2018 của UBND tỉnh; </t>
  </si>
  <si>
    <t>Tường tiểu học Tường Lộc A</t>
  </si>
  <si>
    <t>Loan Mỹ</t>
  </si>
  <si>
    <t>Khu tái định cư</t>
  </si>
  <si>
    <t>ONT</t>
  </si>
  <si>
    <t>CLN</t>
  </si>
  <si>
    <t>Trường Mẫu giáo Hiếu Nghĩa</t>
  </si>
  <si>
    <t>Mở rộng Công viên Vũng Liêm</t>
  </si>
  <si>
    <t>Đường Đập Thủ - ấp 1, xã Tân Quới Trung</t>
  </si>
  <si>
    <t>Đường Quang Hiệp - ấp Nhì xã Tân Quới Trung</t>
  </si>
  <si>
    <t>Đường liên ấp Phú tiên - Phú Ân (đường huyện 68), xã Trung Nghĩa</t>
  </si>
  <si>
    <t>Đường liên ấp Trung Hưng - Rạch Nưng xã Trung Hiệp</t>
  </si>
  <si>
    <t>Đường nội ô số 4 thị trấn Vũng Liêm</t>
  </si>
  <si>
    <t>Đường liên ấp Hiếu Thọ - Hiếu Ngãi, xã Hiếu Thành</t>
  </si>
  <si>
    <t>Cầu Ruột Ngựa 2, xã Trung Hiệp</t>
  </si>
  <si>
    <t>Đường Lộ xã Dần - Xuân Lộc, xã Trung Thành</t>
  </si>
  <si>
    <t>Đường liên ấp Xuân Minh 2 - Tân Xuân, xã Trung Thành</t>
  </si>
  <si>
    <t>Kiên cố hóa kênh chính trạm bơm An Nhơn, xã Trung Thành</t>
  </si>
  <si>
    <t>Đường ấp Phú Nhuận - ấp 7, xã Trung Ngãi</t>
  </si>
  <si>
    <t>Hiếu Nghĩa</t>
  </si>
  <si>
    <t>X</t>
  </si>
  <si>
    <t xml:space="preserve">NS tỉnh </t>
  </si>
  <si>
    <t>1857/QĐ-UBND</t>
  </si>
  <si>
    <t>TT Vũng Liêm</t>
  </si>
  <si>
    <t>Tân Quới Trung</t>
  </si>
  <si>
    <t>Trung Hiệp</t>
  </si>
  <si>
    <t>TT Vũng Liên</t>
  </si>
  <si>
    <t>Trung Thành</t>
  </si>
  <si>
    <t>Trung Ngãi</t>
  </si>
  <si>
    <t>Cải tạo nút giao thông đường tỉnh 901 - 902, thửa số 120, tờ bản đồ số 4.</t>
  </si>
  <si>
    <t>Người dân hiến đất cho chùa Hạnh Phúc Tăng, thửa số 403, tờ bản đồ số 9</t>
  </si>
  <si>
    <t>Người dân hiến đất cho Nhà thờ Mây Phốp, thửa số 355, tờ bản đồ số 9</t>
  </si>
  <si>
    <t>Thu hồi đất trường tiểu học Hiếu Phụng A giao (điểm ấp Tân Quang) giao cho trường trung học cơ sở Hiếu Phụng.  Thửa số 220, tờ bản đồ số 24 (đất cơ sở giáo dục)</t>
  </si>
  <si>
    <t>Quới An</t>
  </si>
  <si>
    <t>Quyết định số 2092/QĐ-UBND ngày 4/4/2018 của UBND huyện</t>
  </si>
  <si>
    <t>Trung Hiếu</t>
  </si>
  <si>
    <t>Hiếu Phụng</t>
  </si>
  <si>
    <t>Công văn số 324/UBND-VX ngày 24/4/2017 của UBND huyện</t>
  </si>
  <si>
    <t>Nghĩa trang hoa viên</t>
  </si>
  <si>
    <t>NTD</t>
  </si>
  <si>
    <t>Đông Thành</t>
  </si>
  <si>
    <t>TX Bình Minh</t>
  </si>
  <si>
    <t>Đất ở tại nông thôn</t>
  </si>
  <si>
    <t>Truường mẫu giáo Sơ Ca 1</t>
  </si>
  <si>
    <t>Hòa Tịnh</t>
  </si>
  <si>
    <t>Mang Thít</t>
  </si>
  <si>
    <t>QĐ số 53/QĐ-UBND ngày 15/1/2018 cũa UBND huyện Mang Thít</t>
  </si>
  <si>
    <t>DSH</t>
  </si>
  <si>
    <t>Chánh An</t>
  </si>
  <si>
    <t>QĐ số 52/QĐ-UBND ngày 15/1/2018 cũa UBND huyện Mang Thít</t>
  </si>
  <si>
    <t>SKC</t>
  </si>
  <si>
    <t>DGT</t>
  </si>
  <si>
    <t>DVH</t>
  </si>
  <si>
    <t>Đường theo mặt cắt 7-7 từ ngân hàng đến trường cấp 1</t>
  </si>
  <si>
    <t>Ban QLDA</t>
  </si>
  <si>
    <t>huyện</t>
  </si>
  <si>
    <t>Quyết định số 7754/QĐ-UBND, 30/11/2017 của UBND tỉnh</t>
  </si>
  <si>
    <t xml:space="preserve">Mở rộng trường THCS Tân Mỹ </t>
  </si>
  <si>
    <t>TW, tỉnh, huyện</t>
  </si>
  <si>
    <t>QĐ số 2476/QĐ-UBND
 ngày 13/10/2016 của
 UBND tỉnh Vĩnh Long</t>
  </si>
  <si>
    <t/>
  </si>
  <si>
    <t>Trụ sở UBND xã + TT TTVH xã Nhơn Bình</t>
  </si>
  <si>
    <t>TSC</t>
  </si>
  <si>
    <t>Xã Nhơn Bình</t>
  </si>
  <si>
    <t>UBND xã</t>
  </si>
  <si>
    <t>Mở rộng Nhà thờ Rạch Chiếc</t>
  </si>
  <si>
    <t>Xã Tích Thiện</t>
  </si>
  <si>
    <t>Đất nghĩa địa giao UBND huyện quản lý</t>
  </si>
  <si>
    <t>CV 1047/IBND-KTN, ngày 02/4/2018 của UBND tỉnh</t>
  </si>
  <si>
    <t>Nhà văn hóa - thể thao cụm ấp Mỹ Phú - Mỹ Yên - Cần Thay</t>
  </si>
  <si>
    <t>Quyết định số 2430/QĐ-UBND, ngày 12/10/2016 của UBND tỉnh</t>
  </si>
  <si>
    <t>Trụ sở ấp Tích lộc</t>
  </si>
  <si>
    <t>Trung tâm VH-TT xã Phú Thành</t>
  </si>
  <si>
    <t>Xã Phú Thành</t>
  </si>
  <si>
    <t>Tỉnh, huyện</t>
  </si>
  <si>
    <t>Nhà VH-TT cụm ấp Mái Dầm - Phú Long - Phú Lợi - Phú Hưng, xã Phú Thành</t>
  </si>
  <si>
    <t>Trà Ôn</t>
  </si>
  <si>
    <t>Nhà thi đấu đa năng</t>
  </si>
  <si>
    <t>DTT</t>
  </si>
  <si>
    <t>Tịnh Xá Ngọc Hòa (hiến đất cho TX ngọc Hòa)</t>
  </si>
  <si>
    <t>Đường từ Trường Nguyễn Trãi đến khu nhà ở Ngọc Vân</t>
  </si>
  <si>
    <t>Đường dẫn Cầu Cồn Chim</t>
  </si>
  <si>
    <t>Đường giao thông khu du lịch sinh thái giai đoạn 2</t>
  </si>
  <si>
    <t>Đường và cầu cặp Chùa Hội Đức</t>
  </si>
  <si>
    <t>ODT</t>
  </si>
  <si>
    <t>Tp Vĩnh Long</t>
  </si>
  <si>
    <t>Trường An</t>
  </si>
  <si>
    <t>Công văn số 2558/UBND-KTTH, ngày 09/8/2016 của UBND tỉnh</t>
  </si>
  <si>
    <t>Phường 2</t>
  </si>
  <si>
    <t>Ban QL dự án đầu tư xây dựng các công trình dân dụng và công nghiệp tỉnh Vĩnh Long</t>
  </si>
  <si>
    <t>Tân Hòa</t>
  </si>
  <si>
    <t>Phường 3</t>
  </si>
  <si>
    <t>Phòng QLĐT TPVL</t>
  </si>
  <si>
    <t>Thành phố</t>
  </si>
  <si>
    <t>Phường 9</t>
  </si>
  <si>
    <t>Công văn số 3831/UBND-KTTH ngày 12/11/2015 của Ủy ban nhân dân tỉnh Vĩnh Long</t>
  </si>
  <si>
    <t>Đầu tư xây dựng nhà ở cho người thu nhập thấp</t>
  </si>
  <si>
    <t>Phường Thành Phước</t>
  </si>
  <si>
    <t>Quỹ đầu tư phát triển tỉnh Vĩnh Long</t>
  </si>
  <si>
    <t>QĐ số 2202/QĐ-UBND, ngày 16/10/2017</t>
  </si>
  <si>
    <t xml:space="preserve"> Công ty TNHH Đông Phát Food xây dựng cơ sở chế biến rau củ quả</t>
  </si>
  <si>
    <t>Công văn số  1333/UBND-KTN  ngày 10/4/2017 của UBND tỉnh Vĩnh Long</t>
  </si>
  <si>
    <t>Đường từ chợ Tầm Vu - ĐT908</t>
  </si>
  <si>
    <t>Nguyễn Văn Thảnh</t>
  </si>
  <si>
    <t>TW+Tỉnh+Huyện</t>
  </si>
  <si>
    <t>QĐ số 2579/QĐ-UBND huyện Bình Tân ngày 5/12/2017</t>
  </si>
  <si>
    <t>Trường tiểu học Nguyễn Văn Thảnh A</t>
  </si>
  <si>
    <t>QĐ số 2574/QĐ-UBND huyện Bình Tân ngày 5/12/2017</t>
  </si>
  <si>
    <t>Trường THCS Nguyễn Văn Thảnh</t>
  </si>
  <si>
    <t>QĐ số 2575/QĐ-UBND huyện Bình Tân ngày 5/12/2018</t>
  </si>
  <si>
    <t xml:space="preserve"> Trường mẫu giáo Nguyễn Văn Thảnh</t>
  </si>
  <si>
    <t>QĐ số 2575/QĐ-UBND huyện Bình Tân ngày 5/12/2019</t>
  </si>
  <si>
    <t>TT VH-TT xã Nguyễn Văn Thảnh</t>
  </si>
  <si>
    <t>QĐ số 2576/QĐ-UBND huyện Bình Tân ngày 5/12/2019</t>
  </si>
  <si>
    <t>Nhà VH-TT cụm ấp Hòa Thuận-Hòa Hiệp-Hòa Thới</t>
  </si>
  <si>
    <t>QĐ số 2577/QĐ-UBND huyện Bình Tân ngày 5/12/2019</t>
  </si>
  <si>
    <t>Đất cụm công nghiệp</t>
  </si>
  <si>
    <t>Đất thương mại, dịch vụ</t>
  </si>
  <si>
    <t xml:space="preserve"> Đất giao thông</t>
  </si>
  <si>
    <t xml:space="preserve"> Đất thủy lợi</t>
  </si>
  <si>
    <t xml:space="preserve"> Đất công trình năng lượng</t>
  </si>
  <si>
    <t xml:space="preserve"> Đất xây dựng cơ sở văn hóa</t>
  </si>
  <si>
    <t xml:space="preserve"> Đất xây dựng cơ sở giáo dục, đào tạo</t>
  </si>
  <si>
    <t xml:space="preserve"> Đất xây dựng cơ sở thể dục, thể thao</t>
  </si>
  <si>
    <t>Đất ở tại đô thị</t>
  </si>
  <si>
    <t>Đất cơ sở tôn giáo</t>
  </si>
  <si>
    <t>Đất cơ sở sản xuất phi nông nghiệp</t>
  </si>
  <si>
    <t>Đất xây dựng trụ sở cơ quan</t>
  </si>
  <si>
    <t>Đất làm nghĩa trang, nghĩa địa, nhà tang lễ, nhà hỏa táng</t>
  </si>
  <si>
    <t>Đất sinh hoạt cộng đồng</t>
  </si>
  <si>
    <t>I</t>
  </si>
  <si>
    <t>II</t>
  </si>
  <si>
    <t>III</t>
  </si>
  <si>
    <t>IV</t>
  </si>
  <si>
    <t>V</t>
  </si>
  <si>
    <t>VI</t>
  </si>
  <si>
    <t>VII</t>
  </si>
  <si>
    <t>VIII</t>
  </si>
  <si>
    <t>IX</t>
  </si>
  <si>
    <t>XI</t>
  </si>
  <si>
    <t>NHU CẦU CHUYỂN MỤC ĐÍCH ĐẤT TRỒNG LÚA CỦA TỔ CHỨC,  HỘ GIA ĐÌNH, CÁ NHÂN</t>
  </si>
  <si>
    <t>C</t>
  </si>
  <si>
    <t>Hoa viên Nghĩa trang nhân dân huyện Tam Bình</t>
  </si>
  <si>
    <t>Mỹ Thạnh Trung</t>
  </si>
  <si>
    <t>CV 2292/UBND-XDCB</t>
  </si>
  <si>
    <t>Cây xăng</t>
  </si>
  <si>
    <t>Hòa Thạnh</t>
  </si>
  <si>
    <t>Đất nông nghiệp khác</t>
  </si>
  <si>
    <t>Trang trại bò sữa Vinamilk Vĩnh Long</t>
  </si>
  <si>
    <t>NKH</t>
  </si>
  <si>
    <t>(4)</t>
  </si>
  <si>
    <t>(5)</t>
  </si>
  <si>
    <t>(6)</t>
  </si>
  <si>
    <t>Bến xe Vĩnh Long</t>
  </si>
  <si>
    <t>Đê bao chống ngập thành phố Vĩnh Long - khu vực sông Cái Cá (Đoạn từ cầu Cái Cá đến cầu Kinh Cụt)</t>
  </si>
  <si>
    <t>Phường 1</t>
  </si>
  <si>
    <t>QĐ số 1230/QĐ-UBND ngày 07/6/2017 của UBND tỉnh Vĩnh Long</t>
  </si>
  <si>
    <t>Kiên cố hoá cống đập phục vụ nông thôn mới thị xã Bình Minh (Cống hở Bảy Thôn)</t>
  </si>
  <si>
    <t>Thị xã Bình Minh, huyện Tam Bình</t>
  </si>
  <si>
    <t>QĐ số 2316/QĐ-UBND ngày30/10/2017 của UBND tỉnh Vĩnh Long</t>
  </si>
  <si>
    <t>Mở rộng Đường Phan Văn Năm</t>
  </si>
  <si>
    <t>Phường Cái Vồn</t>
  </si>
  <si>
    <t>Trường THCS Thành Trung</t>
  </si>
  <si>
    <t>Đường QL 54-Trung tâm văn hoá huyện. Phát sinh đấu nối điểm số 3 (đường dẫn từ QL 54-TTVH đến trung tâm hành chính huyện)</t>
  </si>
  <si>
    <t>QĐ số: 1255/QĐ-UBND
 ngày 26/7/2013 về việc phê duyệt dự án: QL 54 - TTVH</t>
  </si>
  <si>
    <t>Tỉnh, Huyện</t>
  </si>
  <si>
    <t>QĐ số 1921/QĐ-UBND ngày 5/10/2015</t>
  </si>
  <si>
    <t>Thành Trung</t>
  </si>
  <si>
    <t>Tân Mỹ</t>
  </si>
  <si>
    <t>Trung ương</t>
  </si>
  <si>
    <t>Công văn số 1447/UBND-KTN, ngày 02/5/2018 của UBND tỉnh Vĩnh Long</t>
  </si>
  <si>
    <t>Dự án nhà máy điện mặt trời VNECO - Vĩnh Long</t>
  </si>
  <si>
    <t xml:space="preserve">Dự án Chợ và khu dân cư Cầu đôi </t>
  </si>
  <si>
    <t>Đưa vào ĐCQH cấp huyện</t>
  </si>
  <si>
    <t>Mở rộng trường trung hoc cơ sở Tân Hạnh</t>
  </si>
  <si>
    <t>Trường Tiểu học Đồng Phú B</t>
  </si>
  <si>
    <t>Cụm Công nghiệp Trường An (bổ sung diện tích)</t>
  </si>
  <si>
    <t>Quyết định số 1423/QĐ-UBND, ngày 29/5/2018 của UBND TX Bình Minh</t>
  </si>
  <si>
    <t>Cầu Đông Hậu - Phù Ly</t>
  </si>
  <si>
    <t>Bãi chôn lấp rác hợp vệ sinh số 3</t>
  </si>
  <si>
    <t>Hòa Phú</t>
  </si>
  <si>
    <t>Công ty cổ phần công trình công cộng Vĩnh Long</t>
  </si>
  <si>
    <t>Quyết định số 957/QĐ-UBND, ngày 18/5/2018 của UBND tỉnh Vĩnh Long</t>
  </si>
  <si>
    <t>Đông Bình</t>
  </si>
  <si>
    <t>Thành Đông</t>
  </si>
  <si>
    <t>UBND huyện Bình Tân</t>
  </si>
  <si>
    <t>Đài truyền hình</t>
  </si>
  <si>
    <t>Nhà bia tưởng niệm huyện Bình Tân</t>
  </si>
  <si>
    <t>DRA</t>
  </si>
  <si>
    <t>Trung tâm văn hóa thể dục thể thao huyện Bình Tân</t>
  </si>
  <si>
    <r>
      <t>Diện tích
sử dụng
(m</t>
    </r>
    <r>
      <rPr>
        <b/>
        <vertAlign val="superscript"/>
        <sz val="10"/>
        <rFont val="Times New Roman"/>
        <family val="1"/>
      </rPr>
      <t>2</t>
    </r>
    <r>
      <rPr>
        <b/>
        <sz val="10"/>
        <rFont val="Times New Roman"/>
        <family val="1"/>
      </rPr>
      <t>)</t>
    </r>
  </si>
  <si>
    <r>
      <t>Sử dụng từ các lọai đất (m</t>
    </r>
    <r>
      <rPr>
        <b/>
        <vertAlign val="superscript"/>
        <sz val="10"/>
        <rFont val="Times New Roman"/>
        <family val="1"/>
      </rPr>
      <t>2</t>
    </r>
    <r>
      <rPr>
        <b/>
        <sz val="10"/>
        <rFont val="Times New Roman"/>
        <family val="1"/>
      </rPr>
      <t>)</t>
    </r>
  </si>
  <si>
    <r>
      <t>Diện tích theo NQ số 82/NQ-HĐND ngày 08/12/2017 là 489,778,0 m</t>
    </r>
    <r>
      <rPr>
        <vertAlign val="superscript"/>
        <sz val="10"/>
        <rFont val="Times New Roman"/>
        <family val="1"/>
      </rPr>
      <t>2</t>
    </r>
  </si>
  <si>
    <t xml:space="preserve"> Đất xây dựng cơ sở văn hoá</t>
  </si>
  <si>
    <t>XII</t>
  </si>
  <si>
    <t>Sở Lao động - Thương Binh và Xã Hội</t>
  </si>
  <si>
    <t>Song Phú</t>
  </si>
  <si>
    <t>Mã công trình (AN-QP; TTg; HĐND; KHAC (CMĐ, giao cấp, thuê đất, công trình không thu hồi,…) và CMĐ (CMĐ của hộ hia đình, cá nhân)</t>
  </si>
  <si>
    <t>Cấp công trình (TW, Tỉnh, Huyện)</t>
  </si>
  <si>
    <t>HĐND</t>
  </si>
  <si>
    <t>CMĐ</t>
  </si>
  <si>
    <t>DANH MỤC 20 CÔNG TRÌNH, DỰ ÁN CHƯA CÓ VĂN BẢN, CHỦ TRƯƠNG ĐẦU TƯ</t>
  </si>
  <si>
    <t>Loại nguồn vốn đầu tư: TW, của Tỉnh, huyện, xã, nguồn khác</t>
  </si>
  <si>
    <t>STT trong DMCT tổng</t>
  </si>
  <si>
    <t>08 CÔNG TRÌNH, DỰ ÁN THUỘC VỐN NGÂN SÁCH NHÀ NƯỚC</t>
  </si>
  <si>
    <t>Các công trình chưa có chủ trương</t>
  </si>
  <si>
    <t>Đang xin chủ trương</t>
  </si>
  <si>
    <t>Đang thuê tư vấn thiết kế</t>
  </si>
  <si>
    <t>Có công ty dự kiến đầu tư</t>
  </si>
  <si>
    <t>Đã xây dựng rồi</t>
  </si>
  <si>
    <t>PCT nước và Bí thư tỉnh ủy tiếp xúc cử tri ở xã, hứa sẽ thực hiện</t>
  </si>
  <si>
    <t>Bí thư tỉnh ủy và chủ tịch UBT đã làm việc với chủ tịch huyện</t>
  </si>
  <si>
    <t>Đang xây dựng, dân hiến đất</t>
  </si>
  <si>
    <t>Dân hiến đất</t>
  </si>
  <si>
    <t>Có đơn xin đăng ký của chùa</t>
  </si>
  <si>
    <t>UBND tỉnh có ý kiến chỉ đạo chấp thuận thực hiện để đạt huyện nông thôn mới</t>
  </si>
  <si>
    <t xml:space="preserve">Loại nguồn vốn đầu tư: TW, của Tỉnh, huyện, xã, nguồn khác </t>
  </si>
  <si>
    <t>Quyết định số 4758/QĐ-UBND</t>
  </si>
  <si>
    <t xml:space="preserve"> (Đính kèm theo Nghị quyết số            /NQ-HĐND, ngày      tháng      năm 2018 của Hội đồng nhân dân tỉnh Vĩnh Long)</t>
  </si>
  <si>
    <t>Ban QLDA ĐTXD</t>
  </si>
  <si>
    <t>Đang trình Phòng Tài chính</t>
  </si>
  <si>
    <t>Đang trình Sở KHĐT trình UBT</t>
  </si>
  <si>
    <t>Nhà văn hóa - Khu thể thao liên ấp Tân An A, Tân An B, An Hòa A, An Hòa B, Chánh Hòa</t>
  </si>
  <si>
    <t>Hựu Thành</t>
  </si>
  <si>
    <t>Đông Thạnh, Ngãi Tứ</t>
  </si>
  <si>
    <t>Nhơn Bình</t>
  </si>
  <si>
    <t>Tích Thiện</t>
  </si>
  <si>
    <t>Vĩnh Xuân</t>
  </si>
  <si>
    <t>Phú Thành</t>
  </si>
  <si>
    <t>Đất bãi thải, xử lý chất thải</t>
  </si>
  <si>
    <t>Quyết định số 2647/QĐ-UBND</t>
  </si>
  <si>
    <t>Quyết định số 1633/QĐ-UBND</t>
  </si>
  <si>
    <t>Quyết định số 1621/QĐ-UBND</t>
  </si>
  <si>
    <t>Quyết định số 1631/QĐ-UBND</t>
  </si>
  <si>
    <t>Quyết định số 283/QĐ-UBND</t>
  </si>
  <si>
    <t>Quyết định số 2208/QĐ-UBND</t>
  </si>
  <si>
    <t>Quyết định số 3168/QĐ-UBND</t>
  </si>
  <si>
    <t>Quyết định số 1309/QĐ-UBND</t>
  </si>
  <si>
    <t>Quyết định số 1308/QĐ-UBND</t>
  </si>
  <si>
    <t>Quyết định số 1825/QĐ-UBND</t>
  </si>
  <si>
    <t>Quyết định số 2485/QĐ-UBND</t>
  </si>
  <si>
    <t>TOÀN HUYỆN</t>
  </si>
  <si>
    <t>CÔNG TRÌNH, DỰ ÁN CẦN THU HỒI DO HĐND TỈNH CHẤP THUẬN</t>
  </si>
  <si>
    <t>CÔNG TRÌNH, DỰ ÁN CỦA CÁC TỔ CHỨC, CÔNG TY, DOANH NGHIỆP, CÁ NHÂN ĐĂNG KÝ CHUYỂN MỤC ĐÍCH SỬ DỤNG ĐẤT</t>
  </si>
  <si>
    <t>A1</t>
  </si>
  <si>
    <t>A2</t>
  </si>
  <si>
    <r>
      <t>Diện tích
sử dụng
(m</t>
    </r>
    <r>
      <rPr>
        <b/>
        <vertAlign val="superscript"/>
        <sz val="10"/>
        <rFont val="Times New Roman"/>
        <family val="1"/>
      </rPr>
      <t>2</t>
    </r>
    <r>
      <rPr>
        <b/>
        <sz val="10"/>
        <rFont val="Times New Roman"/>
        <family val="1"/>
      </rPr>
      <t>)</t>
    </r>
  </si>
  <si>
    <r>
      <t>Sử dụng từ các lọai đất (m</t>
    </r>
    <r>
      <rPr>
        <b/>
        <vertAlign val="superscript"/>
        <sz val="10"/>
        <rFont val="Times New Roman"/>
        <family val="1"/>
      </rPr>
      <t>2</t>
    </r>
    <r>
      <rPr>
        <b/>
        <sz val="10"/>
        <rFont val="Times New Roman"/>
        <family val="1"/>
      </rPr>
      <t>)</t>
    </r>
  </si>
  <si>
    <t>Mở rộng trường tiểu hoc Tân Hạnh (Thửa 61 tờ 26)</t>
  </si>
  <si>
    <t>Đài phát thanh &amp; truyền hình Vĩnh Long</t>
  </si>
  <si>
    <t>Công nhận QSDĐ bà Nhiêu Thị Trà (thửa 160 tờ 26)</t>
  </si>
  <si>
    <t>Công nhận QSDĐ ông Đặng Văn Tấn (143 tờ 26)</t>
  </si>
  <si>
    <t>Đấu giá QSDĐ ( Chiết 129 tờ 35)</t>
  </si>
  <si>
    <t xml:space="preserve">Đấu giá QSDĐ rạch Tám Lắc </t>
  </si>
  <si>
    <t>Đấu giá quyền sử dụng đất giáp thửa số 36, tờ bản đồ số 17</t>
  </si>
  <si>
    <t xml:space="preserve"> An Bình</t>
  </si>
  <si>
    <t>Đấu giá quyền sử dụng đất (đoạn kinh ông 3 Lùng)</t>
  </si>
  <si>
    <t xml:space="preserve"> Hòa Phú</t>
  </si>
  <si>
    <t>Đấu giá quyền sử dụng đất (đoạn kinh đìa môn)</t>
  </si>
  <si>
    <t>Giao đất có thu tiền sử dụng đất: Thái Văn Cầu</t>
  </si>
  <si>
    <t xml:space="preserve"> Phước Hậu</t>
  </si>
  <si>
    <t>Giao đất có thu tiền sử dụng đất: Nguyễn Thị Thu, Nguyễn Viết Trung, Lê Thị Hoa, Nguyễn Thị Trang, Nguyễn Thị Diễm Sương , Đỗ Thị Thu Thủy, Lê Toán, Lý Thị Kim Hạnh,Trần Thanh Mai, Phạm Thị Thu, Nguyễn Thị Hai, Hồ Thị Hà, Đỗ Văn Tư, Đỗ Thị Thanh Nga.</t>
  </si>
  <si>
    <t>Giao đất có thu tiền cho Huỳnh Long Phi, Nguyễn Thị Kim Phượng, Nguyễn Văn Dách, Nguyễn Văn Nam, Nguyễn Văn Trường, Phạm Thị Thúy, Phan Thành Vũ, Lê Văn Vinh, Nguyễn Huy Vũ, Nguyễn Minh Quân, Võ Thị Sang, Võ Văn Cát, Phạm Thị Oanh</t>
  </si>
  <si>
    <t>Đấu giá quyền sử dụng đất ở thửa số 54, tờ 25; thửa số 321, tờ 24; thửa số 262, tờ 24 tại ấp Phước Yên A, xã Phú Quới</t>
  </si>
  <si>
    <t>Phú Đức</t>
  </si>
  <si>
    <t>Xây dựng trụ sở làm việc và các công trình phụ trợ Công đoàn các khu công nghiệp tỉnh</t>
  </si>
  <si>
    <t>Nguồn kinh phí LĐLĐ tỉnh Vĩnh Long</t>
  </si>
  <si>
    <t>Công nhận quyền sử dụng đất: Lê Nguyệt Quang, Võ Văn Xuân (1966), Võ Văn Xuân (1968),  Võ Văn Lâm, Lê Thị Thu, Trần Thị Sậu</t>
  </si>
  <si>
    <t>Quyết định số 1571/QĐ-UBND ngày 1/10/2012</t>
  </si>
  <si>
    <t xml:space="preserve"> Đất ở tại nông thôn</t>
  </si>
  <si>
    <t xml:space="preserve"> Đất bãi thải, xử lý chất thải</t>
  </si>
  <si>
    <t>Liên đoàn lao động tỉnh Vĩnh Long</t>
  </si>
  <si>
    <t>NTS</t>
  </si>
  <si>
    <t>Đất nuôi trồng thủy sản</t>
  </si>
  <si>
    <t>KHAC_H</t>
  </si>
  <si>
    <t>KHAC_T</t>
  </si>
  <si>
    <t>Quyết định số 129/QĐ-UBND ngày 18/01/2017 của UBND tỉnh</t>
  </si>
  <si>
    <t>CÔng văn số 1864/UBND ngày 28/11/2017 của UBND huyện</t>
  </si>
  <si>
    <t>Key</t>
  </si>
  <si>
    <t>18BS01</t>
  </si>
  <si>
    <t>18BS02</t>
  </si>
  <si>
    <t>18BS03</t>
  </si>
  <si>
    <t>18BS04</t>
  </si>
  <si>
    <t>18BS05</t>
  </si>
  <si>
    <t>18BS06</t>
  </si>
  <si>
    <t>18BS07</t>
  </si>
  <si>
    <t>18BS08</t>
  </si>
  <si>
    <t>18BS09</t>
  </si>
  <si>
    <t>18BS10</t>
  </si>
  <si>
    <t>18BS11</t>
  </si>
  <si>
    <t>18BS12</t>
  </si>
  <si>
    <t>18BS13</t>
  </si>
  <si>
    <t>18BS14</t>
  </si>
  <si>
    <t>18BS15</t>
  </si>
  <si>
    <t>18BS16</t>
  </si>
  <si>
    <t>18BS17</t>
  </si>
  <si>
    <t>18BS18</t>
  </si>
  <si>
    <t>18BS19</t>
  </si>
  <si>
    <t>18BS20</t>
  </si>
  <si>
    <t>18BS21</t>
  </si>
  <si>
    <t>18BS22</t>
  </si>
  <si>
    <t>Ten Cong Trinh</t>
  </si>
  <si>
    <t>Dien tich</t>
  </si>
  <si>
    <t>Ap</t>
  </si>
  <si>
    <t>Phuong</t>
  </si>
  <si>
    <t>Huyen</t>
  </si>
  <si>
    <t>Don vi dang ky</t>
  </si>
  <si>
    <t>Vi tri ban do</t>
  </si>
  <si>
    <t>MaLoaiDat</t>
  </si>
  <si>
    <t>Tröôøng caáp 3 Phuù Quôùi (bao goàm ñöôøng vaøo Tröôøng)</t>
  </si>
  <si>
    <t>Phuù Quôùi</t>
  </si>
  <si>
    <t>Long Hoà</t>
  </si>
  <si>
    <t>Phoøng TN&amp;MT</t>
  </si>
  <si>
    <t>HÑND-T</t>
  </si>
  <si>
    <t>Baõi choân laáp raùc hôïp veä sinh soá 3</t>
  </si>
  <si>
    <t>Hoøa Phuù</t>
  </si>
  <si>
    <t>Coâng ty coå phaàn coâng trình coâng coäng Vónh Long</t>
  </si>
  <si>
    <t>Môû roäng tröôøng trung hoc cô sôû Taân Haïnh</t>
  </si>
  <si>
    <t>Taân Thôùi</t>
  </si>
  <si>
    <t>Taân  Haïnh</t>
  </si>
  <si>
    <t>HÑND-H</t>
  </si>
  <si>
    <t>Tröôøng Tieåu hoïc Ñoàng Phuù B</t>
  </si>
  <si>
    <t>Phuù Thuaän 1</t>
  </si>
  <si>
    <t>Ñoàng Phuù</t>
  </si>
  <si>
    <t>Tröôøng Tieåu hoïc Long Phöôùc B</t>
  </si>
  <si>
    <t>Phöôùc Trinh B</t>
  </si>
  <si>
    <t>Long Phöôùc</t>
  </si>
  <si>
    <t xml:space="preserve">Döï aùn Chôï vaø khu daân cö Caàu ñoâi </t>
  </si>
  <si>
    <t>Taân Bình</t>
  </si>
  <si>
    <t>Chuyeån muïc ñích söû duïng ñaát sang ñaát troàng caây laâu naêm</t>
  </si>
  <si>
    <t>caùc aáp</t>
  </si>
  <si>
    <t>Ñaáu giaù quyeàn söû duïng ñaát giaùp thöûa soá 36, tôø baûn ñoà soá 17</t>
  </si>
  <si>
    <t>An Thaïnh</t>
  </si>
  <si>
    <t>Môû roäng tröôøng tieåu hoc Taân Haïnh (Thöûa 61 tôø 26)</t>
  </si>
  <si>
    <t>Coâng nhaän QSDÑ baø Nhieâu Thò Traø (thöûa 160 tôø 26)</t>
  </si>
  <si>
    <t xml:space="preserve"> Taân Thôùi</t>
  </si>
  <si>
    <t>Coâng nhaän QSDÑ oâng Ñaëng Vaên Taán (143 tôø 26)</t>
  </si>
  <si>
    <t>Ñaáu giaù QSDÑ ( Chieát 129 tôø 35)</t>
  </si>
  <si>
    <t xml:space="preserve">Ñaáu giaù QSDÑ raïch Taùm Laéc </t>
  </si>
  <si>
    <t>Taân Thuaän</t>
  </si>
  <si>
    <t>Ñaáu giaù quyeàn söû duïng ñaát (ñoaïn kinh oâng 3 Luøng)</t>
  </si>
  <si>
    <t>Thaïnh Höng</t>
  </si>
  <si>
    <t xml:space="preserve"> Hoøa Phuù</t>
  </si>
  <si>
    <t>Ñaáu giaù quyeàn söû duïng ñaát (ñoaïn kinh ñìa moân)</t>
  </si>
  <si>
    <t>Phuù Höng</t>
  </si>
  <si>
    <t>Giao ñaát coù thu tieàn söû duïng ñaát: Thaùi Vaên Caàu</t>
  </si>
  <si>
    <t>Phöôùc Lôïi C</t>
  </si>
  <si>
    <t xml:space="preserve"> Phöôùc Haäu</t>
  </si>
  <si>
    <t>Giao ñaát coù thu tieàn söû duïng ñaát: Nguyeãn Thò Thu, Nguyeãn Vieát Trung, Leâ Thò Hoa, Nguyeãn Thò Trang, Nguyeãn Thò Dieãm Söông , Ñoã Thò Thu Thuûy, Leâ Toaùn, Lyù Thò Kim Haïnh,Traàn Thanh Mai, Phaïm Thò Thu, Nguyeãn Thò Hai, Hoà Thò Haø, Ñoã Vaên Tö, Ñoã Thò Thanh Nga.</t>
  </si>
  <si>
    <t xml:space="preserve"> Phöôùc Hanh B</t>
  </si>
  <si>
    <t>Giao ñaát coù thu tieàn cho Huyønh Long Phi, Nguyeãn Thò Kim Phöôïng, Nguyeãn Vaên Daùch, Nguyeãn Vaên Nam, Nguyeãn Vaên Tröôøng, Phaïm Thò Thuùy, Phan Thaønh Vuõ, Leâ Vaên Vinh, Nguyeãn Huy Vuõ, Nguyeãn Minh Quaân, Voõ Thò Sang, Voõ Vaên Caùt, Phaïm Thò Oanh</t>
  </si>
  <si>
    <t>Ñaáu giaù quyeàn söû duïng ñaát ôû thöûa soá 54, tôø 25; thöûa soá 321, tôø 24; thöûa soá 262, tôø 24 taïi aáp Phöôùc Yeân A, xaõ Phuù Quôùi</t>
  </si>
  <si>
    <t>Phöôùc Yeân A</t>
  </si>
  <si>
    <t>Ñaáu giaù quyeàn söû duïng ñaát ôû 85 loâ neàn TÑC Phuù Ñöùc</t>
  </si>
  <si>
    <t>Phuù An</t>
  </si>
  <si>
    <t>Phuù Ñöùc</t>
  </si>
  <si>
    <t>Coâng nhaän quyeàn söû duïng ñaát: Leâ Nguyeät Quang, Voõ Vaên Xuaân (1966), Voõ Vaên Xuaân (1968),  Voõ Vaên Laâm, Leâ Thò Thu, Traàn Thò Saäu</t>
  </si>
  <si>
    <t>Xaây döïng truï sôû laøm vieäc vaø caùc coâng trình phuï trôï Coâng ñoaøn caùc khu coâng nghieäp tænh</t>
  </si>
  <si>
    <t>Lieân ñoaøn lao ñoäng tænh Vónh Long</t>
  </si>
  <si>
    <t>HUYỆN LONG HỒ - TỈNH VĨNH LONG</t>
  </si>
  <si>
    <t>NHU CẦU CHUYỂN MỤC ĐÍCH ĐẤT CỦA HỘ GIA ĐÌNH CÁ NHÂN</t>
  </si>
  <si>
    <t>UBND xã Tân Hạnh</t>
  </si>
  <si>
    <t>UBND xã Long Phước</t>
  </si>
  <si>
    <t>UBND xã An Bình</t>
  </si>
  <si>
    <t>UBND xã Hòa Phú</t>
  </si>
  <si>
    <t>UBND xã Phước Hậu</t>
  </si>
  <si>
    <t>Đấu giá quyền sử dụng đất ở 82 lô nền TĐC Phú Đức</t>
  </si>
  <si>
    <t>UBND xã Phú Đức</t>
  </si>
  <si>
    <t>DANH MỤC CÔNG TRÌNH, DỰ ÁN BỔ SUNG KẾ HOẠCH SỬ DỤNG ĐẤT NĂM 2018</t>
  </si>
  <si>
    <t>TT</t>
  </si>
  <si>
    <t>Địa điểm
 (xã, thị trấn)</t>
  </si>
  <si>
    <t>Quy hoạch ngành, lĩnh vực, NTM</t>
  </si>
  <si>
    <t>1341/QĐ-UBND, ngày 03/4/2018</t>
  </si>
  <si>
    <t>(Đính kèm Quyết định số 1923 /QĐ-UBND, ngày 10 tháng 9 năm 2018 của Ủy ban nhân dân tỉnh Vĩnh Long)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</si>
</sst>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 #,##0.00_-;_-* &quot;-&quot;??_-;_-@_-"/>
    <numFmt numFmtId="173" formatCode="_(* #,##0_);_(* \(#,##0\);_(* &quot;-&quot;??_);_(@_)"/>
    <numFmt numFmtId="174" formatCode="_(* #,##0.0_);_(* \(#,##0.0\);_(* &quot;-&quot;??_);_(@_)"/>
    <numFmt numFmtId="175" formatCode="_(* #,##0.0_);_(* \(#,##0.0\);_(* &quot;-&quot;?_);_(@_)"/>
    <numFmt numFmtId="176" formatCode="_(* #.##0.0000_);_(* \(#.##0.0000\);_(* &quot;-&quot;??_);_(@_)"/>
    <numFmt numFmtId="177" formatCode="0.000"/>
    <numFmt numFmtId="178" formatCode="0.0"/>
    <numFmt numFmtId="179" formatCode="_ * #,##0.00_ ;_ * \-#,##0.00_ ;_ * &quot;-&quot;??_ ;_ @_ "/>
  </numFmts>
  <fonts count="68">
    <font>
      <sz val="11"/>
      <color theme="1"/>
      <name val="Calibri"/>
      <family val="2"/>
    </font>
    <font>
      <sz val="12"/>
      <color indexed="8"/>
      <name val="Times New Roman"/>
      <family val="2"/>
    </font>
    <font>
      <b/>
      <sz val="16"/>
      <name val="Times New Roman"/>
      <family val="1"/>
    </font>
    <font>
      <sz val="10"/>
      <name val="Times New Roman"/>
      <family val="1"/>
    </font>
    <font>
      <sz val="11"/>
      <color indexed="8"/>
      <name val="Calibri"/>
      <family val="2"/>
    </font>
    <font>
      <sz val="11"/>
      <color indexed="8"/>
      <name val="Arial"/>
      <family val="2"/>
    </font>
    <font>
      <sz val="10"/>
      <name val=".VnTime"/>
      <family val="2"/>
    </font>
    <font>
      <sz val="11"/>
      <color indexed="8"/>
      <name val=".VnArial"/>
      <family val="2"/>
    </font>
    <font>
      <sz val="12"/>
      <name val="Arial"/>
      <family val="2"/>
    </font>
    <font>
      <sz val="10"/>
      <name val="Arial"/>
      <family val="2"/>
    </font>
    <font>
      <i/>
      <sz val="16"/>
      <name val="Times New Roman"/>
      <family val="1"/>
    </font>
    <font>
      <b/>
      <sz val="10"/>
      <name val="Times New Roman"/>
      <family val="1"/>
    </font>
    <font>
      <b/>
      <vertAlign val="superscript"/>
      <sz val="10"/>
      <name val="Times New Roman"/>
      <family val="1"/>
    </font>
    <font>
      <vertAlign val="superscript"/>
      <sz val="10"/>
      <name val="Times New Roman"/>
      <family val="1"/>
    </font>
    <font>
      <sz val="10"/>
      <color indexed="8"/>
      <name val="Times New Roman"/>
      <family val="1"/>
    </font>
    <font>
      <sz val="12"/>
      <name val=".VnTime"/>
      <family val="2"/>
    </font>
    <font>
      <sz val="10"/>
      <name val="VNI-Times"/>
      <family val="0"/>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1"/>
      <color indexed="25"/>
      <name val="Calibri"/>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1"/>
      <color indexed="30"/>
      <name val="Calibri"/>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0"/>
      <color indexed="10"/>
      <name val="Times New Roman"/>
      <family val="1"/>
    </font>
    <font>
      <b/>
      <sz val="10"/>
      <color indexed="10"/>
      <name val="Times New Roman"/>
      <family val="1"/>
    </font>
    <font>
      <b/>
      <sz val="10"/>
      <color indexed="8"/>
      <name val="Times New Roman"/>
      <family val="1"/>
    </font>
    <font>
      <sz val="10"/>
      <color indexed="8"/>
      <name val="VNI-Times"/>
      <family val="0"/>
    </font>
    <font>
      <sz val="10"/>
      <color indexed="10"/>
      <name val="VNI-Times"/>
      <family val="0"/>
    </font>
    <font>
      <i/>
      <sz val="16"/>
      <color indexed="8"/>
      <name val="Times New Roman"/>
      <family val="1"/>
    </font>
    <font>
      <sz val="8"/>
      <name val="Tahoma"/>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1"/>
      <color theme="11"/>
      <name val="Calibri"/>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Calibri"/>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sz val="10"/>
      <color rgb="FFFF0000"/>
      <name val="Times New Roman"/>
      <family val="1"/>
    </font>
    <font>
      <sz val="10"/>
      <color theme="1"/>
      <name val="Times New Roman"/>
      <family val="1"/>
    </font>
    <font>
      <b/>
      <sz val="10"/>
      <color rgb="FFFF0000"/>
      <name val="Times New Roman"/>
      <family val="1"/>
    </font>
    <font>
      <b/>
      <sz val="10"/>
      <color theme="1"/>
      <name val="Times New Roman"/>
      <family val="1"/>
    </font>
    <font>
      <sz val="10"/>
      <color theme="1"/>
      <name val="VNI-Times"/>
      <family val="0"/>
    </font>
    <font>
      <sz val="10"/>
      <color rgb="FFFF0000"/>
      <name val="VNI-Times"/>
      <family val="0"/>
    </font>
    <font>
      <i/>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2" tint="-0.09996999800205231"/>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border>
    <border>
      <left style="thin"/>
      <right/>
      <top style="thin"/>
      <bottom/>
    </border>
    <border>
      <left style="thin"/>
      <right/>
      <top/>
      <bottom style="thin"/>
    </border>
    <border>
      <left style="thin"/>
      <right style="thin"/>
      <top/>
      <bottom style="thin"/>
    </border>
    <border>
      <left style="thin"/>
      <right style="thin"/>
      <top style="thin"/>
      <bottom style="thin"/>
    </border>
    <border>
      <left style="thin"/>
      <right style="thin"/>
      <top style="dotted"/>
      <bottom style="dotted"/>
    </border>
    <border>
      <left/>
      <right style="thin"/>
      <top style="thin"/>
      <bottom/>
    </border>
    <border>
      <left/>
      <right style="thin"/>
      <top/>
      <bottom style="thin"/>
    </border>
    <border>
      <left style="thin"/>
      <right/>
      <top style="thin"/>
      <bottom style="thin"/>
    </border>
    <border>
      <left/>
      <right style="thin"/>
      <top style="thin"/>
      <bottom style="thin"/>
    </border>
    <border>
      <left/>
      <right/>
      <top style="thin"/>
      <bottom/>
    </border>
    <border>
      <left/>
      <right/>
      <top/>
      <bottom style="thin"/>
    </border>
    <border>
      <left style="thin"/>
      <right/>
      <top/>
      <bottom/>
    </border>
    <border>
      <left/>
      <right/>
      <top style="thin"/>
      <bottom style="thin"/>
    </border>
    <border>
      <left/>
      <right style="thin"/>
      <top/>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7" fillId="0" borderId="0" applyFont="0" applyFill="0" applyBorder="0" applyAlignment="0" applyProtection="0"/>
    <xf numFmtId="176" fontId="4" fillId="0" borderId="0" applyFont="0" applyFill="0" applyBorder="0" applyAlignment="0" applyProtection="0"/>
    <xf numFmtId="174" fontId="7" fillId="0" borderId="0" applyFont="0" applyFill="0" applyBorder="0" applyAlignment="0" applyProtection="0"/>
    <xf numFmtId="174" fontId="7" fillId="0" borderId="0" applyFont="0" applyFill="0" applyBorder="0" applyAlignment="0" applyProtection="0"/>
    <xf numFmtId="0" fontId="7" fillId="0" borderId="0" applyFont="0" applyFill="0" applyBorder="0" applyAlignment="0" applyProtection="0"/>
    <xf numFmtId="171" fontId="7" fillId="0" borderId="0" applyFont="0" applyFill="0" applyBorder="0" applyAlignment="0" applyProtection="0"/>
    <xf numFmtId="179" fontId="7" fillId="0" borderId="0" applyFont="0" applyFill="0" applyBorder="0" applyAlignment="0" applyProtection="0"/>
    <xf numFmtId="0" fontId="7" fillId="0" borderId="0" applyFont="0" applyFill="0" applyBorder="0" applyAlignment="0" applyProtection="0"/>
    <xf numFmtId="179" fontId="7"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0" fontId="4" fillId="0" borderId="0" applyFont="0" applyFill="0" applyBorder="0" applyAlignment="0" applyProtection="0"/>
    <xf numFmtId="173" fontId="4"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71" fontId="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3" fontId="4" fillId="0" borderId="0" applyFont="0" applyFill="0" applyBorder="0" applyAlignment="0" applyProtection="0"/>
    <xf numFmtId="171" fontId="7" fillId="0" borderId="0" applyFont="0" applyFill="0" applyBorder="0" applyAlignment="0" applyProtection="0"/>
    <xf numFmtId="171" fontId="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28" borderId="2"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8" fillId="0" borderId="0">
      <alignment/>
      <protection/>
    </xf>
    <xf numFmtId="0" fontId="5" fillId="0" borderId="0">
      <alignment/>
      <protection/>
    </xf>
    <xf numFmtId="0" fontId="42" fillId="0" borderId="0">
      <alignment/>
      <protection/>
    </xf>
    <xf numFmtId="0" fontId="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7" fillId="0" borderId="0">
      <alignment/>
      <protection/>
    </xf>
    <xf numFmtId="0" fontId="9" fillId="0" borderId="0">
      <alignment/>
      <protection/>
    </xf>
    <xf numFmtId="0" fontId="15" fillId="0" borderId="0">
      <alignment/>
      <protection/>
    </xf>
    <xf numFmtId="0" fontId="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41">
    <xf numFmtId="0" fontId="0" fillId="0" borderId="0" xfId="0" applyFont="1" applyAlignment="1">
      <alignment/>
    </xf>
    <xf numFmtId="173" fontId="3" fillId="0" borderId="0" xfId="41" applyNumberFormat="1" applyFont="1" applyFill="1" applyBorder="1" applyAlignment="1">
      <alignment horizontal="left" vertical="center" wrapText="1"/>
    </xf>
    <xf numFmtId="173" fontId="11" fillId="0" borderId="0" xfId="59" applyNumberFormat="1" applyFont="1" applyFill="1" applyAlignment="1">
      <alignment horizontal="center" vertical="center" wrapText="1"/>
    </xf>
    <xf numFmtId="173" fontId="3" fillId="0" borderId="0" xfId="59" applyNumberFormat="1" applyFont="1" applyFill="1" applyAlignment="1">
      <alignment vertical="center" wrapText="1"/>
    </xf>
    <xf numFmtId="173" fontId="3" fillId="0" borderId="0" xfId="41" applyNumberFormat="1" applyFont="1" applyFill="1" applyBorder="1" applyAlignment="1">
      <alignment horizontal="center" vertical="center" wrapText="1"/>
    </xf>
    <xf numFmtId="0" fontId="3" fillId="0" borderId="10" xfId="59" applyNumberFormat="1" applyFont="1" applyFill="1" applyBorder="1" applyAlignment="1" quotePrefix="1">
      <alignment horizontal="center" vertical="center" wrapText="1"/>
    </xf>
    <xf numFmtId="173" fontId="3" fillId="0" borderId="10" xfId="59" applyNumberFormat="1" applyFont="1" applyFill="1" applyBorder="1" applyAlignment="1" quotePrefix="1">
      <alignment horizontal="center" vertical="center" wrapText="1"/>
    </xf>
    <xf numFmtId="173" fontId="3" fillId="0" borderId="10" xfId="41" applyNumberFormat="1" applyFont="1" applyFill="1" applyBorder="1" applyAlignment="1" quotePrefix="1">
      <alignment horizontal="center" vertical="center" wrapText="1"/>
    </xf>
    <xf numFmtId="0" fontId="3" fillId="0" borderId="10" xfId="103" applyFont="1" applyFill="1" applyBorder="1" applyAlignment="1" quotePrefix="1">
      <alignment horizontal="center" vertical="center" wrapText="1"/>
      <protection/>
    </xf>
    <xf numFmtId="0" fontId="3" fillId="0" borderId="10" xfId="100" applyFont="1" applyFill="1" applyBorder="1" applyAlignment="1" quotePrefix="1">
      <alignment horizontal="center" vertical="center" wrapText="1"/>
      <protection/>
    </xf>
    <xf numFmtId="0" fontId="3" fillId="0" borderId="10" xfId="0" applyFont="1" applyFill="1" applyBorder="1" applyAlignment="1" quotePrefix="1">
      <alignment horizontal="center" vertical="center" wrapText="1"/>
    </xf>
    <xf numFmtId="0" fontId="3" fillId="0" borderId="10" xfId="93" applyFont="1" applyFill="1" applyBorder="1" applyAlignment="1" quotePrefix="1">
      <alignment horizontal="center" vertical="center" wrapText="1"/>
      <protection/>
    </xf>
    <xf numFmtId="0" fontId="11" fillId="33" borderId="11" xfId="88" applyNumberFormat="1" applyFont="1" applyFill="1" applyBorder="1" applyAlignment="1">
      <alignment horizontal="center" vertical="center" wrapText="1"/>
      <protection/>
    </xf>
    <xf numFmtId="0" fontId="11" fillId="33" borderId="11" xfId="103" applyFont="1" applyFill="1" applyBorder="1" applyAlignment="1">
      <alignment horizontal="left" vertical="center" wrapText="1"/>
      <protection/>
    </xf>
    <xf numFmtId="173" fontId="11" fillId="33" borderId="11" xfId="52" applyNumberFormat="1" applyFont="1" applyFill="1" applyBorder="1" applyAlignment="1">
      <alignment horizontal="center" vertical="center" wrapText="1"/>
    </xf>
    <xf numFmtId="174" fontId="11" fillId="33" borderId="11" xfId="41" applyNumberFormat="1" applyFont="1" applyFill="1" applyBorder="1" applyAlignment="1">
      <alignment horizontal="center" vertical="center" wrapText="1"/>
    </xf>
    <xf numFmtId="173" fontId="11" fillId="0" borderId="0" xfId="41" applyNumberFormat="1" applyFont="1" applyFill="1" applyBorder="1" applyAlignment="1">
      <alignment horizontal="left" vertical="center" wrapText="1"/>
    </xf>
    <xf numFmtId="0" fontId="11" fillId="9" borderId="12" xfId="88" applyNumberFormat="1" applyFont="1" applyFill="1" applyBorder="1" applyAlignment="1">
      <alignment horizontal="center" vertical="center" wrapText="1"/>
      <protection/>
    </xf>
    <xf numFmtId="2" fontId="11" fillId="9" borderId="12" xfId="88" applyNumberFormat="1" applyFont="1" applyFill="1" applyBorder="1" applyAlignment="1">
      <alignment horizontal="left" vertical="center" wrapText="1"/>
      <protection/>
    </xf>
    <xf numFmtId="173" fontId="11" fillId="9" borderId="12" xfId="52" applyNumberFormat="1" applyFont="1" applyFill="1" applyBorder="1" applyAlignment="1">
      <alignment horizontal="center" vertical="center" wrapText="1"/>
    </xf>
    <xf numFmtId="174" fontId="11" fillId="9" borderId="12" xfId="41" applyNumberFormat="1" applyFont="1" applyFill="1" applyBorder="1" applyAlignment="1">
      <alignment horizontal="center" vertical="center" wrapText="1"/>
    </xf>
    <xf numFmtId="173" fontId="11" fillId="0" borderId="0" xfId="59" applyNumberFormat="1" applyFont="1" applyFill="1" applyAlignment="1">
      <alignment vertical="center" wrapText="1"/>
    </xf>
    <xf numFmtId="0" fontId="3" fillId="0" borderId="12" xfId="59" applyNumberFormat="1" applyFont="1" applyFill="1" applyBorder="1" applyAlignment="1">
      <alignment horizontal="center" vertical="center" wrapText="1"/>
    </xf>
    <xf numFmtId="0" fontId="3" fillId="0" borderId="12" xfId="101" applyFont="1" applyFill="1" applyBorder="1" applyAlignment="1">
      <alignment horizontal="left" vertical="center" wrapText="1"/>
      <protection/>
    </xf>
    <xf numFmtId="0" fontId="3" fillId="0" borderId="12" xfId="101" applyFont="1" applyFill="1" applyBorder="1" applyAlignment="1">
      <alignment horizontal="center" vertical="center" wrapText="1"/>
      <protection/>
    </xf>
    <xf numFmtId="174" fontId="3" fillId="0" borderId="12" xfId="41" applyNumberFormat="1" applyFont="1" applyFill="1" applyBorder="1" applyAlignment="1">
      <alignment horizontal="right" vertical="center" wrapText="1"/>
    </xf>
    <xf numFmtId="174" fontId="3" fillId="0" borderId="12" xfId="52" applyNumberFormat="1" applyFont="1" applyFill="1" applyBorder="1" applyAlignment="1">
      <alignment horizontal="center" vertical="center" wrapText="1"/>
    </xf>
    <xf numFmtId="174" fontId="3" fillId="0" borderId="12" xfId="41" applyNumberFormat="1" applyFont="1" applyFill="1" applyBorder="1" applyAlignment="1">
      <alignment horizontal="center" vertical="center" wrapText="1"/>
    </xf>
    <xf numFmtId="174" fontId="3" fillId="0" borderId="12" xfId="41" applyNumberFormat="1" applyFont="1" applyFill="1" applyBorder="1" applyAlignment="1" applyProtection="1">
      <alignment horizontal="right" vertical="center" wrapText="1"/>
      <protection hidden="1"/>
    </xf>
    <xf numFmtId="0" fontId="3" fillId="0" borderId="12" xfId="100" applyFont="1" applyFill="1" applyBorder="1" applyAlignment="1">
      <alignment horizontal="center" vertical="center" wrapText="1"/>
      <protection/>
    </xf>
    <xf numFmtId="0" fontId="3" fillId="0" borderId="12" xfId="100" applyFont="1" applyFill="1" applyBorder="1" applyAlignment="1" applyProtection="1">
      <alignment horizontal="center" vertical="center" wrapText="1"/>
      <protection hidden="1"/>
    </xf>
    <xf numFmtId="0" fontId="3" fillId="0" borderId="12" xfId="100" applyFont="1" applyFill="1" applyBorder="1" applyAlignment="1">
      <alignment horizontal="right" vertical="center" wrapText="1"/>
      <protection/>
    </xf>
    <xf numFmtId="173" fontId="3" fillId="0" borderId="12" xfId="71" applyNumberFormat="1" applyFont="1" applyFill="1" applyBorder="1" applyAlignment="1">
      <alignment horizontal="center" vertical="center" wrapText="1"/>
    </xf>
    <xf numFmtId="173" fontId="3" fillId="0" borderId="12" xfId="60" applyNumberFormat="1" applyFont="1" applyFill="1" applyBorder="1" applyAlignment="1">
      <alignment horizontal="center" vertical="center" wrapText="1"/>
    </xf>
    <xf numFmtId="173" fontId="3" fillId="0" borderId="12" xfId="64" applyNumberFormat="1" applyFont="1" applyFill="1" applyBorder="1" applyAlignment="1">
      <alignment horizontal="center" vertical="center" wrapText="1"/>
    </xf>
    <xf numFmtId="173" fontId="3" fillId="0" borderId="12" xfId="54" applyNumberFormat="1" applyFont="1" applyFill="1" applyBorder="1" applyAlignment="1">
      <alignment horizontal="center" vertical="center" wrapText="1"/>
    </xf>
    <xf numFmtId="171" fontId="3" fillId="0" borderId="12" xfId="62" applyNumberFormat="1" applyFont="1" applyFill="1" applyBorder="1" applyAlignment="1" applyProtection="1">
      <alignment horizontal="center" vertical="center" wrapText="1"/>
      <protection hidden="1"/>
    </xf>
    <xf numFmtId="174" fontId="3" fillId="0" borderId="12" xfId="52" applyNumberFormat="1" applyFont="1" applyFill="1" applyBorder="1" applyAlignment="1">
      <alignment horizontal="right" vertical="center" wrapText="1"/>
    </xf>
    <xf numFmtId="171" fontId="3" fillId="0" borderId="12" xfId="62" applyFont="1" applyFill="1" applyBorder="1" applyAlignment="1">
      <alignment horizontal="center" vertical="center" wrapText="1"/>
    </xf>
    <xf numFmtId="173" fontId="3" fillId="0" borderId="12" xfId="52" applyNumberFormat="1" applyFont="1" applyFill="1" applyBorder="1" applyAlignment="1">
      <alignment horizontal="center" vertical="center" wrapText="1"/>
    </xf>
    <xf numFmtId="174" fontId="3" fillId="0" borderId="12" xfId="62" applyNumberFormat="1" applyFont="1" applyFill="1" applyBorder="1" applyAlignment="1" applyProtection="1">
      <alignment horizontal="right" vertical="center" wrapText="1"/>
      <protection hidden="1"/>
    </xf>
    <xf numFmtId="173" fontId="3" fillId="0" borderId="12" xfId="62" applyNumberFormat="1" applyFont="1" applyFill="1" applyBorder="1" applyAlignment="1">
      <alignment horizontal="center" vertical="center" wrapText="1"/>
    </xf>
    <xf numFmtId="0" fontId="3" fillId="0" borderId="12" xfId="64" applyNumberFormat="1" applyFont="1" applyFill="1" applyBorder="1" applyAlignment="1">
      <alignment horizontal="center" vertical="center" wrapText="1"/>
    </xf>
    <xf numFmtId="173" fontId="3" fillId="0" borderId="12" xfId="103" applyNumberFormat="1" applyFont="1" applyFill="1" applyBorder="1" applyAlignment="1">
      <alignment horizontal="left" vertical="center" wrapText="1"/>
      <protection/>
    </xf>
    <xf numFmtId="173" fontId="3" fillId="0" borderId="12" xfId="62" applyNumberFormat="1" applyFont="1" applyFill="1" applyBorder="1" applyAlignment="1" applyProtection="1">
      <alignment horizontal="center" vertical="center" wrapText="1"/>
      <protection hidden="1"/>
    </xf>
    <xf numFmtId="0" fontId="3" fillId="0" borderId="12" xfId="0" applyFont="1" applyFill="1" applyBorder="1" applyAlignment="1">
      <alignment horizontal="center" vertical="center" wrapText="1"/>
    </xf>
    <xf numFmtId="173" fontId="3" fillId="0" borderId="12" xfId="41" applyNumberFormat="1" applyFont="1" applyFill="1" applyBorder="1" applyAlignment="1">
      <alignment horizontal="center" vertical="center" wrapText="1"/>
    </xf>
    <xf numFmtId="173" fontId="3" fillId="0" borderId="12" xfId="59" applyNumberFormat="1" applyFont="1" applyFill="1" applyBorder="1" applyAlignment="1">
      <alignment horizontal="right" vertical="center" wrapText="1"/>
    </xf>
    <xf numFmtId="173" fontId="3" fillId="0" borderId="12" xfId="59"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74" fontId="3" fillId="0" borderId="12" xfId="0" applyNumberFormat="1" applyFont="1" applyFill="1" applyBorder="1" applyAlignment="1">
      <alignment horizontal="center" vertical="center" wrapText="1"/>
    </xf>
    <xf numFmtId="175" fontId="3" fillId="0" borderId="12" xfId="53" applyNumberFormat="1" applyFont="1" applyFill="1" applyBorder="1" applyAlignment="1">
      <alignment horizontal="center" vertical="center" wrapText="1"/>
    </xf>
    <xf numFmtId="173" fontId="3" fillId="0" borderId="12" xfId="68" applyNumberFormat="1" applyFont="1" applyFill="1" applyBorder="1" applyAlignment="1">
      <alignment horizontal="center" vertical="center" wrapText="1"/>
    </xf>
    <xf numFmtId="173" fontId="3" fillId="0" borderId="12" xfId="53" applyNumberFormat="1" applyFont="1" applyFill="1" applyBorder="1" applyAlignment="1">
      <alignment horizontal="right" vertical="center" wrapText="1"/>
    </xf>
    <xf numFmtId="173" fontId="3" fillId="0" borderId="12" xfId="53" applyNumberFormat="1" applyFont="1" applyFill="1" applyBorder="1" applyAlignment="1">
      <alignment horizontal="center" vertical="center" wrapText="1"/>
    </xf>
    <xf numFmtId="177" fontId="3" fillId="0" borderId="12" xfId="0" applyNumberFormat="1" applyFont="1" applyFill="1" applyBorder="1" applyAlignment="1">
      <alignment horizontal="center" vertical="center" wrapText="1"/>
    </xf>
    <xf numFmtId="173" fontId="3" fillId="0" borderId="12" xfId="52" applyNumberFormat="1" applyFont="1" applyFill="1" applyBorder="1" applyAlignment="1">
      <alignment horizontal="left" vertical="center" wrapText="1"/>
    </xf>
    <xf numFmtId="174" fontId="3" fillId="0" borderId="12" xfId="52" applyNumberFormat="1" applyFont="1" applyFill="1" applyBorder="1" applyAlignment="1" applyProtection="1">
      <alignment horizontal="right" vertical="center"/>
      <protection hidden="1"/>
    </xf>
    <xf numFmtId="173" fontId="3" fillId="0" borderId="12" xfId="62" applyNumberFormat="1" applyFont="1" applyFill="1" applyBorder="1" applyAlignment="1">
      <alignment horizontal="left" vertical="center" wrapText="1"/>
    </xf>
    <xf numFmtId="174" fontId="3" fillId="0" borderId="12" xfId="62" applyNumberFormat="1" applyFont="1" applyFill="1" applyBorder="1" applyAlignment="1">
      <alignment horizontal="right" vertical="center" wrapText="1"/>
    </xf>
    <xf numFmtId="0" fontId="3" fillId="0" borderId="12" xfId="89" applyFont="1" applyFill="1" applyBorder="1" applyAlignment="1">
      <alignment horizontal="center" vertical="center" wrapText="1"/>
      <protection/>
    </xf>
    <xf numFmtId="0" fontId="3" fillId="0" borderId="12" xfId="62" applyNumberFormat="1" applyFont="1" applyFill="1" applyBorder="1" applyAlignment="1">
      <alignment horizontal="center" vertical="center" wrapText="1"/>
    </xf>
    <xf numFmtId="173" fontId="3" fillId="0" borderId="12" xfId="41" applyNumberFormat="1" applyFont="1" applyFill="1" applyBorder="1" applyAlignment="1">
      <alignment horizontal="left" vertical="center" wrapText="1"/>
    </xf>
    <xf numFmtId="174" fontId="3" fillId="0" borderId="12" xfId="41" applyNumberFormat="1" applyFont="1" applyFill="1" applyBorder="1" applyAlignment="1" applyProtection="1">
      <alignment horizontal="center" vertical="center"/>
      <protection hidden="1"/>
    </xf>
    <xf numFmtId="174" fontId="3" fillId="0" borderId="12" xfId="41" applyNumberFormat="1" applyFont="1" applyFill="1" applyBorder="1" applyAlignment="1" applyProtection="1">
      <alignment horizontal="left" vertical="center"/>
      <protection hidden="1"/>
    </xf>
    <xf numFmtId="173" fontId="3" fillId="0" borderId="12" xfId="41" applyNumberFormat="1" applyFont="1" applyFill="1" applyBorder="1" applyAlignment="1">
      <alignment horizontal="right" vertical="center" wrapText="1"/>
    </xf>
    <xf numFmtId="174" fontId="3" fillId="0" borderId="12" xfId="41" applyNumberFormat="1" applyFont="1" applyFill="1" applyBorder="1" applyAlignment="1" applyProtection="1">
      <alignment horizontal="center" vertical="center" wrapText="1"/>
      <protection hidden="1"/>
    </xf>
    <xf numFmtId="2" fontId="3" fillId="0" borderId="12" xfId="98" applyNumberFormat="1" applyFont="1" applyFill="1" applyBorder="1" applyAlignment="1">
      <alignment horizontal="center" vertical="center" wrapText="1"/>
      <protection/>
    </xf>
    <xf numFmtId="173" fontId="3" fillId="0" borderId="12" xfId="70" applyNumberFormat="1" applyFont="1" applyFill="1" applyBorder="1" applyAlignment="1">
      <alignment horizontal="center" vertical="center" wrapText="1"/>
    </xf>
    <xf numFmtId="173" fontId="3" fillId="0" borderId="12" xfId="56" applyNumberFormat="1" applyFont="1" applyFill="1" applyBorder="1" applyAlignment="1">
      <alignment horizontal="center" vertical="center" wrapText="1"/>
    </xf>
    <xf numFmtId="49" fontId="3" fillId="0" borderId="12" xfId="41" applyNumberFormat="1" applyFont="1" applyFill="1" applyBorder="1" applyAlignment="1">
      <alignment horizontal="center" vertical="center" wrapText="1"/>
    </xf>
    <xf numFmtId="174" fontId="3" fillId="0" borderId="12" xfId="41" applyNumberFormat="1" applyFont="1" applyFill="1" applyBorder="1" applyAlignment="1">
      <alignment horizontal="left" vertical="center" wrapText="1"/>
    </xf>
    <xf numFmtId="173" fontId="3" fillId="0" borderId="12" xfId="73" applyNumberFormat="1" applyFont="1" applyFill="1" applyBorder="1" applyAlignment="1">
      <alignment horizontal="center" vertical="center" wrapText="1"/>
    </xf>
    <xf numFmtId="2" fontId="3" fillId="0" borderId="12" xfId="90" applyNumberFormat="1" applyFont="1" applyFill="1" applyBorder="1" applyAlignment="1">
      <alignment horizontal="left" vertical="center"/>
      <protection/>
    </xf>
    <xf numFmtId="2" fontId="3" fillId="0" borderId="12" xfId="88" applyNumberFormat="1" applyFont="1" applyFill="1" applyBorder="1" applyAlignment="1">
      <alignment horizontal="left" vertical="center" wrapText="1"/>
      <protection/>
    </xf>
    <xf numFmtId="0" fontId="3" fillId="0" borderId="12" xfId="41" applyNumberFormat="1" applyFont="1" applyFill="1" applyBorder="1" applyAlignment="1">
      <alignment horizontal="center" vertical="center" wrapText="1"/>
    </xf>
    <xf numFmtId="175" fontId="3" fillId="0" borderId="12" xfId="52" applyNumberFormat="1" applyFont="1" applyFill="1" applyBorder="1" applyAlignment="1">
      <alignment horizontal="right" vertical="center" wrapText="1"/>
    </xf>
    <xf numFmtId="173" fontId="3" fillId="0" borderId="12" xfId="47" applyNumberFormat="1" applyFont="1" applyFill="1" applyBorder="1" applyAlignment="1">
      <alignment horizontal="center" vertical="center"/>
    </xf>
    <xf numFmtId="175" fontId="3" fillId="0" borderId="12" xfId="52" applyNumberFormat="1" applyFont="1" applyFill="1" applyBorder="1" applyAlignment="1">
      <alignment horizontal="center" vertical="center" wrapText="1"/>
    </xf>
    <xf numFmtId="0" fontId="3" fillId="0" borderId="13" xfId="59" applyNumberFormat="1" applyFont="1" applyFill="1" applyBorder="1" applyAlignment="1">
      <alignment horizontal="center" vertical="center" wrapText="1"/>
    </xf>
    <xf numFmtId="0" fontId="3" fillId="0" borderId="13" xfId="101" applyFont="1" applyFill="1" applyBorder="1" applyAlignment="1">
      <alignment horizontal="left" vertical="center" wrapText="1"/>
      <protection/>
    </xf>
    <xf numFmtId="0" fontId="3" fillId="0" borderId="13" xfId="101" applyFont="1" applyFill="1" applyBorder="1" applyAlignment="1">
      <alignment horizontal="center" vertical="center" wrapText="1"/>
      <protection/>
    </xf>
    <xf numFmtId="174" fontId="3" fillId="0" borderId="13" xfId="41" applyNumberFormat="1" applyFont="1" applyFill="1" applyBorder="1" applyAlignment="1">
      <alignment horizontal="right" vertical="center" wrapText="1"/>
    </xf>
    <xf numFmtId="174" fontId="3" fillId="0" borderId="13" xfId="52" applyNumberFormat="1" applyFont="1" applyFill="1" applyBorder="1" applyAlignment="1">
      <alignment horizontal="center" vertical="center" wrapText="1"/>
    </xf>
    <xf numFmtId="174" fontId="3" fillId="0" borderId="13" xfId="41" applyNumberFormat="1" applyFont="1" applyFill="1" applyBorder="1" applyAlignment="1">
      <alignment horizontal="center" vertical="center" wrapText="1"/>
    </xf>
    <xf numFmtId="174" fontId="3" fillId="0" borderId="13" xfId="41" applyNumberFormat="1" applyFont="1" applyFill="1" applyBorder="1" applyAlignment="1" applyProtection="1">
      <alignment horizontal="right" vertical="center" wrapText="1"/>
      <protection hidden="1"/>
    </xf>
    <xf numFmtId="0" fontId="3" fillId="0" borderId="13" xfId="100" applyFont="1" applyFill="1" applyBorder="1" applyAlignment="1">
      <alignment horizontal="center" vertical="center" wrapText="1"/>
      <protection/>
    </xf>
    <xf numFmtId="0" fontId="3" fillId="0" borderId="13" xfId="100" applyFont="1" applyFill="1" applyBorder="1" applyAlignment="1" applyProtection="1">
      <alignment horizontal="center" vertical="center" wrapText="1"/>
      <protection hidden="1"/>
    </xf>
    <xf numFmtId="0" fontId="3" fillId="0" borderId="13" xfId="100" applyFont="1" applyFill="1" applyBorder="1" applyAlignment="1">
      <alignment horizontal="right" vertical="center" wrapText="1"/>
      <protection/>
    </xf>
    <xf numFmtId="173" fontId="3" fillId="0" borderId="13" xfId="71" applyNumberFormat="1" applyFont="1" applyFill="1" applyBorder="1" applyAlignment="1">
      <alignment horizontal="center" vertical="center" wrapText="1"/>
    </xf>
    <xf numFmtId="173" fontId="3" fillId="0" borderId="13" xfId="60" applyNumberFormat="1" applyFont="1" applyFill="1" applyBorder="1" applyAlignment="1">
      <alignment horizontal="center" vertical="center" wrapText="1"/>
    </xf>
    <xf numFmtId="173" fontId="3" fillId="0" borderId="13" xfId="64" applyNumberFormat="1" applyFont="1" applyFill="1" applyBorder="1" applyAlignment="1">
      <alignment horizontal="center" vertical="center" wrapText="1"/>
    </xf>
    <xf numFmtId="173" fontId="3" fillId="0" borderId="13" xfId="54" applyNumberFormat="1" applyFont="1" applyFill="1" applyBorder="1" applyAlignment="1">
      <alignment horizontal="center" vertical="center" wrapText="1"/>
    </xf>
    <xf numFmtId="0" fontId="3" fillId="0" borderId="0" xfId="59" applyNumberFormat="1" applyFont="1" applyFill="1" applyAlignment="1">
      <alignment vertical="center" wrapText="1"/>
    </xf>
    <xf numFmtId="173" fontId="3" fillId="0" borderId="0" xfId="59" applyNumberFormat="1" applyFont="1" applyFill="1" applyAlignment="1">
      <alignment horizontal="center" vertical="center" wrapText="1"/>
    </xf>
    <xf numFmtId="0" fontId="11" fillId="2" borderId="12" xfId="59" applyNumberFormat="1" applyFont="1" applyFill="1" applyBorder="1" applyAlignment="1">
      <alignment horizontal="center" vertical="center" wrapText="1"/>
    </xf>
    <xf numFmtId="0" fontId="11" fillId="2" borderId="12" xfId="0" applyFont="1" applyFill="1" applyBorder="1" applyAlignment="1">
      <alignment horizontal="left" vertical="center" wrapText="1"/>
    </xf>
    <xf numFmtId="173" fontId="11" fillId="2" borderId="12" xfId="62" applyNumberFormat="1" applyFont="1" applyFill="1" applyBorder="1" applyAlignment="1" applyProtection="1">
      <alignment horizontal="center" vertical="center" wrapText="1"/>
      <protection hidden="1"/>
    </xf>
    <xf numFmtId="174" fontId="11" fillId="2" borderId="12" xfId="41" applyNumberFormat="1" applyFont="1" applyFill="1" applyBorder="1" applyAlignment="1">
      <alignment horizontal="right" vertical="center" wrapText="1"/>
    </xf>
    <xf numFmtId="173" fontId="11" fillId="2" borderId="12" xfId="60" applyNumberFormat="1" applyFont="1" applyFill="1" applyBorder="1" applyAlignment="1">
      <alignment horizontal="center" vertical="center" wrapText="1"/>
    </xf>
    <xf numFmtId="173" fontId="11" fillId="2" borderId="12" xfId="59" applyNumberFormat="1" applyFont="1" applyFill="1" applyBorder="1" applyAlignment="1">
      <alignment horizontal="right" vertical="center" wrapText="1"/>
    </xf>
    <xf numFmtId="173" fontId="11" fillId="2" borderId="12" xfId="59" applyNumberFormat="1" applyFont="1" applyFill="1" applyBorder="1" applyAlignment="1">
      <alignment horizontal="center" vertical="center" wrapText="1"/>
    </xf>
    <xf numFmtId="173" fontId="11" fillId="2" borderId="12" xfId="54" applyNumberFormat="1" applyFont="1" applyFill="1" applyBorder="1" applyAlignment="1">
      <alignment horizontal="center" vertical="center" wrapText="1"/>
    </xf>
    <xf numFmtId="173" fontId="11" fillId="34" borderId="14" xfId="52" applyNumberFormat="1" applyFont="1" applyFill="1" applyBorder="1" applyAlignment="1">
      <alignment horizontal="center" vertical="center" wrapText="1"/>
    </xf>
    <xf numFmtId="173" fontId="11" fillId="34" borderId="14" xfId="52" applyNumberFormat="1" applyFont="1" applyFill="1" applyBorder="1" applyAlignment="1">
      <alignment horizontal="center" vertical="center" wrapText="1"/>
    </xf>
    <xf numFmtId="0" fontId="11" fillId="34" borderId="15" xfId="0" applyFont="1" applyFill="1" applyBorder="1" applyAlignment="1">
      <alignment vertical="center" wrapText="1"/>
    </xf>
    <xf numFmtId="0" fontId="11" fillId="34" borderId="16" xfId="0" applyFont="1" applyFill="1" applyBorder="1" applyAlignment="1">
      <alignment vertical="center" wrapText="1"/>
    </xf>
    <xf numFmtId="0" fontId="11" fillId="34" borderId="14" xfId="0" applyFont="1" applyFill="1" applyBorder="1" applyAlignment="1">
      <alignment vertical="center" wrapText="1"/>
    </xf>
    <xf numFmtId="0" fontId="11" fillId="34" borderId="17" xfId="0" applyFont="1" applyFill="1" applyBorder="1" applyAlignment="1">
      <alignment vertical="center" wrapText="1"/>
    </xf>
    <xf numFmtId="0" fontId="61" fillId="0" borderId="12" xfId="0" applyFont="1" applyFill="1" applyBorder="1" applyAlignment="1">
      <alignment horizontal="left" vertical="center" wrapText="1"/>
    </xf>
    <xf numFmtId="0" fontId="62" fillId="0" borderId="12" xfId="0" applyFont="1" applyFill="1" applyBorder="1" applyAlignment="1">
      <alignment horizontal="left" vertical="center" wrapText="1"/>
    </xf>
    <xf numFmtId="174" fontId="61" fillId="0" borderId="12" xfId="41" applyNumberFormat="1" applyFont="1" applyFill="1" applyBorder="1" applyAlignment="1">
      <alignment horizontal="right" vertical="center" wrapText="1"/>
    </xf>
    <xf numFmtId="174" fontId="61" fillId="0" borderId="12" xfId="41" applyNumberFormat="1" applyFont="1" applyFill="1" applyBorder="1" applyAlignment="1">
      <alignment horizontal="center" vertical="center" wrapText="1"/>
    </xf>
    <xf numFmtId="173" fontId="3" fillId="0" borderId="13" xfId="41" applyNumberFormat="1" applyFont="1" applyFill="1" applyBorder="1" applyAlignment="1">
      <alignment horizontal="center" vertical="center" wrapText="1"/>
    </xf>
    <xf numFmtId="174" fontId="62" fillId="0" borderId="12" xfId="41" applyNumberFormat="1" applyFont="1" applyFill="1" applyBorder="1" applyAlignment="1">
      <alignment horizontal="center" vertical="center" wrapText="1"/>
    </xf>
    <xf numFmtId="173" fontId="3" fillId="0" borderId="18" xfId="41" applyNumberFormat="1" applyFont="1" applyFill="1" applyBorder="1" applyAlignment="1" quotePrefix="1">
      <alignment horizontal="center" vertical="center" wrapText="1"/>
    </xf>
    <xf numFmtId="171" fontId="11" fillId="2" borderId="12" xfId="41" applyFont="1" applyFill="1" applyBorder="1" applyAlignment="1">
      <alignment horizontal="right" vertical="center" wrapText="1"/>
    </xf>
    <xf numFmtId="174" fontId="62" fillId="0" borderId="12" xfId="41" applyNumberFormat="1" applyFont="1" applyFill="1" applyBorder="1" applyAlignment="1">
      <alignment horizontal="right" vertical="center" wrapText="1"/>
    </xf>
    <xf numFmtId="174" fontId="62" fillId="0" borderId="12" xfId="0" applyNumberFormat="1" applyFont="1" applyFill="1" applyBorder="1" applyAlignment="1">
      <alignment horizontal="center" vertical="center" wrapText="1"/>
    </xf>
    <xf numFmtId="175" fontId="62" fillId="0" borderId="12" xfId="53" applyNumberFormat="1" applyFont="1" applyFill="1" applyBorder="1" applyAlignment="1">
      <alignment horizontal="center" vertical="center" wrapText="1"/>
    </xf>
    <xf numFmtId="174" fontId="3" fillId="0" borderId="12" xfId="41" applyNumberFormat="1" applyFont="1" applyFill="1" applyBorder="1" applyAlignment="1" applyProtection="1">
      <alignment horizontal="right" vertical="center"/>
      <protection hidden="1"/>
    </xf>
    <xf numFmtId="0" fontId="63" fillId="2" borderId="12" xfId="0" applyFont="1" applyFill="1" applyBorder="1" applyAlignment="1">
      <alignment horizontal="left" vertical="center" wrapText="1"/>
    </xf>
    <xf numFmtId="173" fontId="3" fillId="0" borderId="0" xfId="52" applyNumberFormat="1" applyFont="1" applyFill="1" applyBorder="1" applyAlignment="1">
      <alignment horizontal="left" vertical="center" wrapText="1"/>
    </xf>
    <xf numFmtId="173" fontId="62" fillId="0" borderId="0" xfId="41" applyNumberFormat="1" applyFont="1" applyFill="1" applyBorder="1" applyAlignment="1">
      <alignment horizontal="left" vertical="center" wrapText="1"/>
    </xf>
    <xf numFmtId="173" fontId="64" fillId="0" borderId="0" xfId="59" applyNumberFormat="1" applyFont="1" applyFill="1" applyAlignment="1">
      <alignment horizontal="center" vertical="center" wrapText="1"/>
    </xf>
    <xf numFmtId="173" fontId="62" fillId="0" borderId="0" xfId="59" applyNumberFormat="1" applyFont="1" applyFill="1" applyAlignment="1">
      <alignment vertical="center" wrapText="1"/>
    </xf>
    <xf numFmtId="0" fontId="62" fillId="0" borderId="0" xfId="59" applyNumberFormat="1" applyFont="1" applyFill="1" applyAlignment="1">
      <alignment vertical="center" wrapText="1"/>
    </xf>
    <xf numFmtId="173" fontId="62" fillId="0" borderId="0" xfId="59" applyNumberFormat="1" applyFont="1" applyFill="1" applyAlignment="1">
      <alignment horizontal="center" vertical="center" wrapText="1"/>
    </xf>
    <xf numFmtId="173" fontId="3" fillId="0" borderId="0" xfId="41" applyNumberFormat="1" applyFont="1" applyFill="1" applyBorder="1" applyAlignment="1">
      <alignment horizontal="center" vertical="center" wrapText="1"/>
    </xf>
    <xf numFmtId="173" fontId="11" fillId="0" borderId="0" xfId="41" applyNumberFormat="1" applyFont="1" applyFill="1" applyBorder="1" applyAlignment="1">
      <alignment horizontal="left" vertical="center" wrapText="1"/>
    </xf>
    <xf numFmtId="173" fontId="3" fillId="0" borderId="0" xfId="41" applyNumberFormat="1" applyFont="1" applyFill="1" applyBorder="1" applyAlignment="1">
      <alignment vertical="center" wrapText="1"/>
    </xf>
    <xf numFmtId="173" fontId="11" fillId="0" borderId="0" xfId="59" applyNumberFormat="1" applyFont="1" applyFill="1" applyAlignment="1">
      <alignment vertical="center" wrapText="1"/>
    </xf>
    <xf numFmtId="173" fontId="3" fillId="0" borderId="0" xfId="59" applyNumberFormat="1" applyFont="1" applyFill="1" applyAlignment="1">
      <alignment vertical="center" wrapText="1"/>
    </xf>
    <xf numFmtId="173" fontId="62" fillId="0" borderId="0" xfId="59" applyNumberFormat="1" applyFont="1" applyFill="1" applyAlignment="1">
      <alignment vertical="center" wrapText="1"/>
    </xf>
    <xf numFmtId="173" fontId="64" fillId="0" borderId="0" xfId="59" applyNumberFormat="1" applyFont="1" applyFill="1" applyAlignment="1">
      <alignment vertical="center" wrapText="1"/>
    </xf>
    <xf numFmtId="0" fontId="3" fillId="35" borderId="0" xfId="91" applyFont="1" applyFill="1" applyAlignment="1">
      <alignment vertical="center"/>
      <protection/>
    </xf>
    <xf numFmtId="0" fontId="3" fillId="35" borderId="0" xfId="0" applyFont="1" applyFill="1" applyAlignment="1">
      <alignment vertical="center"/>
    </xf>
    <xf numFmtId="173" fontId="11" fillId="34" borderId="0" xfId="59" applyNumberFormat="1" applyFont="1" applyFill="1" applyBorder="1" applyAlignment="1">
      <alignment horizontal="center" vertical="center" wrapText="1"/>
    </xf>
    <xf numFmtId="0" fontId="11" fillId="0" borderId="10" xfId="59" applyNumberFormat="1" applyFont="1" applyFill="1" applyBorder="1" applyAlignment="1">
      <alignment horizontal="center" vertical="center" wrapText="1"/>
    </xf>
    <xf numFmtId="173" fontId="11" fillId="0" borderId="10" xfId="59" applyNumberFormat="1" applyFont="1" applyFill="1" applyBorder="1" applyAlignment="1">
      <alignment horizontal="center" vertical="center" wrapText="1"/>
    </xf>
    <xf numFmtId="0" fontId="11" fillId="0" borderId="10" xfId="52" applyNumberFormat="1" applyFont="1" applyFill="1" applyBorder="1" applyAlignment="1">
      <alignment horizontal="center" vertical="center" wrapText="1"/>
    </xf>
    <xf numFmtId="0" fontId="11" fillId="0" borderId="10" xfId="97" applyFont="1" applyFill="1" applyBorder="1" applyAlignment="1" applyProtection="1">
      <alignment horizontal="center" vertical="center" wrapText="1"/>
      <protection hidden="1"/>
    </xf>
    <xf numFmtId="0" fontId="11" fillId="0" borderId="10" xfId="93" applyFont="1" applyFill="1" applyBorder="1" applyAlignment="1">
      <alignment horizontal="center" vertical="center" wrapText="1"/>
      <protection/>
    </xf>
    <xf numFmtId="173" fontId="11" fillId="0" borderId="0" xfId="59" applyNumberFormat="1" applyFont="1" applyFill="1" applyBorder="1" applyAlignment="1">
      <alignment horizontal="center" vertical="center" wrapText="1"/>
    </xf>
    <xf numFmtId="173" fontId="65" fillId="0" borderId="0" xfId="54" applyNumberFormat="1" applyFont="1" applyFill="1" applyBorder="1" applyAlignment="1">
      <alignment horizontal="center" vertical="center" wrapText="1"/>
    </xf>
    <xf numFmtId="0" fontId="65" fillId="0" borderId="19" xfId="59" applyNumberFormat="1" applyFont="1" applyFill="1" applyBorder="1" applyAlignment="1">
      <alignment horizontal="center" vertical="center" wrapText="1"/>
    </xf>
    <xf numFmtId="173" fontId="65" fillId="0" borderId="19" xfId="103" applyNumberFormat="1" applyFont="1" applyFill="1" applyBorder="1" applyAlignment="1">
      <alignment horizontal="left" vertical="center" wrapText="1"/>
      <protection/>
    </xf>
    <xf numFmtId="0" fontId="65" fillId="0" borderId="19" xfId="101" applyFont="1" applyFill="1" applyBorder="1" applyAlignment="1">
      <alignment horizontal="center" vertical="center" wrapText="1"/>
      <protection/>
    </xf>
    <xf numFmtId="174" fontId="65" fillId="0" borderId="19" xfId="41" applyNumberFormat="1" applyFont="1" applyFill="1" applyBorder="1" applyAlignment="1">
      <alignment horizontal="right" vertical="center" wrapText="1"/>
    </xf>
    <xf numFmtId="174" fontId="65" fillId="0" borderId="19" xfId="41" applyNumberFormat="1" applyFont="1" applyFill="1" applyBorder="1" applyAlignment="1">
      <alignment horizontal="center" vertical="center" wrapText="1"/>
    </xf>
    <xf numFmtId="173" fontId="65" fillId="0" borderId="19" xfId="60" applyNumberFormat="1" applyFont="1" applyFill="1" applyBorder="1" applyAlignment="1">
      <alignment horizontal="center" vertical="center" wrapText="1"/>
    </xf>
    <xf numFmtId="0" fontId="65" fillId="0" borderId="19" xfId="0" applyFont="1" applyFill="1" applyBorder="1" applyAlignment="1">
      <alignment horizontal="center" vertical="center" wrapText="1"/>
    </xf>
    <xf numFmtId="173" fontId="65" fillId="0" borderId="19" xfId="41" applyNumberFormat="1" applyFont="1" applyFill="1" applyBorder="1" applyAlignment="1">
      <alignment horizontal="center" vertical="center" wrapText="1"/>
    </xf>
    <xf numFmtId="173" fontId="65" fillId="0" borderId="19" xfId="41" applyNumberFormat="1" applyFont="1" applyFill="1" applyBorder="1" applyAlignment="1">
      <alignment horizontal="left" vertical="center" wrapText="1"/>
    </xf>
    <xf numFmtId="0" fontId="65" fillId="0" borderId="19" xfId="101" applyFont="1" applyFill="1" applyBorder="1" applyAlignment="1">
      <alignment horizontal="left" vertical="center" wrapText="1"/>
      <protection/>
    </xf>
    <xf numFmtId="0" fontId="16" fillId="35" borderId="19" xfId="103" applyFont="1" applyFill="1" applyBorder="1" applyAlignment="1">
      <alignment horizontal="center" vertical="center" wrapText="1"/>
      <protection/>
    </xf>
    <xf numFmtId="174" fontId="65" fillId="0" borderId="19" xfId="52" applyNumberFormat="1" applyFont="1" applyFill="1" applyBorder="1" applyAlignment="1">
      <alignment horizontal="center" vertical="center" wrapText="1"/>
    </xf>
    <xf numFmtId="173" fontId="66" fillId="0" borderId="19" xfId="41" applyNumberFormat="1" applyFont="1" applyFill="1" applyBorder="1" applyAlignment="1">
      <alignment horizontal="center" vertical="center" wrapText="1"/>
    </xf>
    <xf numFmtId="173" fontId="16" fillId="35" borderId="19" xfId="51" applyNumberFormat="1" applyFont="1" applyFill="1" applyBorder="1" applyAlignment="1">
      <alignment horizontal="center" vertical="center" wrapText="1"/>
    </xf>
    <xf numFmtId="2" fontId="16" fillId="35" borderId="19" xfId="90" applyNumberFormat="1" applyFont="1" applyFill="1" applyBorder="1" applyAlignment="1">
      <alignment horizontal="center" vertical="center" wrapText="1"/>
      <protection/>
    </xf>
    <xf numFmtId="2" fontId="16" fillId="35" borderId="19" xfId="88" applyNumberFormat="1" applyFont="1" applyFill="1" applyBorder="1" applyAlignment="1">
      <alignment horizontal="left" vertical="center" wrapText="1"/>
      <protection/>
    </xf>
    <xf numFmtId="178" fontId="16" fillId="35" borderId="19" xfId="45" applyNumberFormat="1" applyFont="1" applyFill="1" applyBorder="1" applyAlignment="1">
      <alignment horizontal="right" vertical="center" wrapText="1"/>
    </xf>
    <xf numFmtId="2" fontId="16" fillId="35" borderId="19" xfId="88" applyNumberFormat="1" applyFont="1" applyFill="1" applyBorder="1" applyAlignment="1">
      <alignment horizontal="center" vertical="center" wrapText="1"/>
      <protection/>
    </xf>
    <xf numFmtId="173" fontId="16" fillId="35" borderId="19" xfId="45" applyNumberFormat="1" applyFont="1" applyFill="1" applyBorder="1" applyAlignment="1">
      <alignment horizontal="center" vertical="center" wrapText="1"/>
    </xf>
    <xf numFmtId="0" fontId="66" fillId="0" borderId="19" xfId="103" applyFont="1" applyFill="1" applyBorder="1" applyAlignment="1">
      <alignment horizontal="center" vertical="center" wrapText="1"/>
      <protection/>
    </xf>
    <xf numFmtId="0" fontId="16" fillId="35" borderId="19" xfId="102" applyFont="1" applyFill="1" applyBorder="1" applyAlignment="1">
      <alignment horizontal="left" vertical="center" wrapText="1"/>
      <protection/>
    </xf>
    <xf numFmtId="178" fontId="16" fillId="35" borderId="19" xfId="43" applyNumberFormat="1" applyFont="1" applyFill="1" applyBorder="1" applyAlignment="1">
      <alignment horizontal="right" vertical="center" wrapText="1"/>
    </xf>
    <xf numFmtId="0" fontId="16" fillId="35" borderId="19" xfId="103" applyFont="1" applyFill="1" applyBorder="1" applyAlignment="1">
      <alignment horizontal="left" vertical="center" wrapText="1"/>
      <protection/>
    </xf>
    <xf numFmtId="0" fontId="16" fillId="0" borderId="19" xfId="103" applyFont="1" applyFill="1" applyBorder="1" applyAlignment="1">
      <alignment horizontal="center" vertical="center" wrapText="1"/>
      <protection/>
    </xf>
    <xf numFmtId="0" fontId="16" fillId="35" borderId="19" xfId="102" applyFont="1" applyFill="1" applyBorder="1" applyAlignment="1">
      <alignment horizontal="center" vertical="center" wrapText="1"/>
      <protection/>
    </xf>
    <xf numFmtId="173" fontId="16" fillId="35" borderId="19" xfId="51" applyNumberFormat="1" applyFont="1" applyFill="1" applyBorder="1" applyAlignment="1">
      <alignment horizontal="justify" vertical="center" wrapText="1"/>
    </xf>
    <xf numFmtId="178" fontId="16" fillId="35" borderId="19" xfId="51" applyNumberFormat="1" applyFont="1" applyFill="1" applyBorder="1" applyAlignment="1">
      <alignment horizontal="right" vertical="center" wrapText="1"/>
    </xf>
    <xf numFmtId="49" fontId="16" fillId="35" borderId="19" xfId="51" applyNumberFormat="1" applyFont="1" applyFill="1" applyBorder="1" applyAlignment="1">
      <alignment horizontal="justify" vertical="center" wrapText="1"/>
    </xf>
    <xf numFmtId="2" fontId="16" fillId="0" borderId="19" xfId="88" applyNumberFormat="1" applyFont="1" applyFill="1" applyBorder="1" applyAlignment="1">
      <alignment horizontal="left" vertical="center" wrapText="1"/>
      <protection/>
    </xf>
    <xf numFmtId="173" fontId="66" fillId="0" borderId="19" xfId="51" applyNumberFormat="1" applyFont="1" applyFill="1" applyBorder="1" applyAlignment="1">
      <alignment horizontal="center" vertical="center" wrapText="1"/>
    </xf>
    <xf numFmtId="178" fontId="16" fillId="0" borderId="19" xfId="45" applyNumberFormat="1" applyFont="1" applyFill="1" applyBorder="1" applyAlignment="1">
      <alignment horizontal="right" vertical="center" wrapText="1"/>
    </xf>
    <xf numFmtId="2" fontId="16" fillId="0" borderId="19" xfId="88" applyNumberFormat="1" applyFont="1" applyFill="1" applyBorder="1" applyAlignment="1">
      <alignment horizontal="center" vertical="center" wrapText="1"/>
      <protection/>
    </xf>
    <xf numFmtId="173" fontId="16" fillId="0" borderId="19" xfId="45" applyNumberFormat="1" applyFont="1" applyFill="1" applyBorder="1" applyAlignment="1">
      <alignment horizontal="center" vertical="center" wrapText="1"/>
    </xf>
    <xf numFmtId="0" fontId="3" fillId="0" borderId="0" xfId="91" applyFont="1" applyFill="1" applyAlignment="1">
      <alignment vertical="center"/>
      <protection/>
    </xf>
    <xf numFmtId="173" fontId="11" fillId="34" borderId="14" xfId="52" applyNumberFormat="1" applyFont="1" applyFill="1" applyBorder="1" applyAlignment="1">
      <alignment horizontal="center" vertical="center" wrapText="1"/>
    </xf>
    <xf numFmtId="0" fontId="11" fillId="33" borderId="11" xfId="88" applyNumberFormat="1" applyFont="1" applyFill="1" applyBorder="1" applyAlignment="1">
      <alignment horizontal="center" vertical="center" wrapText="1"/>
      <protection/>
    </xf>
    <xf numFmtId="0" fontId="11" fillId="33" borderId="11" xfId="103" applyFont="1" applyFill="1" applyBorder="1" applyAlignment="1">
      <alignment horizontal="left" vertical="center" wrapText="1"/>
      <protection/>
    </xf>
    <xf numFmtId="174" fontId="11" fillId="33" borderId="11" xfId="41" applyNumberFormat="1" applyFont="1" applyFill="1" applyBorder="1" applyAlignment="1">
      <alignment horizontal="center" vertical="center" wrapText="1"/>
    </xf>
    <xf numFmtId="173" fontId="11" fillId="33" borderId="11" xfId="52" applyNumberFormat="1" applyFont="1" applyFill="1" applyBorder="1" applyAlignment="1">
      <alignment horizontal="center" vertical="center" wrapText="1"/>
    </xf>
    <xf numFmtId="0" fontId="11" fillId="19" borderId="12" xfId="88" applyFont="1" applyFill="1" applyBorder="1" applyAlignment="1">
      <alignment horizontal="center" vertical="center" wrapText="1"/>
      <protection/>
    </xf>
    <xf numFmtId="2" fontId="11" fillId="19" borderId="12" xfId="88" applyNumberFormat="1" applyFont="1" applyFill="1" applyBorder="1" applyAlignment="1">
      <alignment vertical="center" wrapText="1"/>
      <protection/>
    </xf>
    <xf numFmtId="174" fontId="11" fillId="19" borderId="12" xfId="41" applyNumberFormat="1" applyFont="1" applyFill="1" applyBorder="1" applyAlignment="1">
      <alignment horizontal="center" vertical="center" wrapText="1"/>
    </xf>
    <xf numFmtId="173" fontId="3" fillId="19" borderId="12" xfId="57" applyNumberFormat="1" applyFont="1" applyFill="1" applyBorder="1" applyAlignment="1">
      <alignment horizontal="center" vertical="center" wrapText="1"/>
    </xf>
    <xf numFmtId="173" fontId="3" fillId="19" borderId="12" xfId="57" applyNumberFormat="1" applyFont="1" applyFill="1" applyBorder="1" applyAlignment="1">
      <alignment vertical="center" wrapText="1"/>
    </xf>
    <xf numFmtId="0" fontId="11" fillId="9" borderId="12" xfId="88" applyNumberFormat="1" applyFont="1" applyFill="1" applyBorder="1" applyAlignment="1">
      <alignment horizontal="center" vertical="center" wrapText="1"/>
      <protection/>
    </xf>
    <xf numFmtId="2" fontId="11" fillId="9" borderId="12" xfId="88" applyNumberFormat="1" applyFont="1" applyFill="1" applyBorder="1" applyAlignment="1">
      <alignment horizontal="left" vertical="center" wrapText="1"/>
      <protection/>
    </xf>
    <xf numFmtId="174" fontId="11" fillId="9" borderId="12" xfId="41" applyNumberFormat="1" applyFont="1" applyFill="1" applyBorder="1" applyAlignment="1">
      <alignment horizontal="center" vertical="center" wrapText="1"/>
    </xf>
    <xf numFmtId="173" fontId="11" fillId="9" borderId="12" xfId="52" applyNumberFormat="1" applyFont="1" applyFill="1" applyBorder="1" applyAlignment="1">
      <alignment horizontal="center" vertical="center" wrapText="1"/>
    </xf>
    <xf numFmtId="0" fontId="11" fillId="2" borderId="12" xfId="59" applyNumberFormat="1" applyFont="1" applyFill="1" applyBorder="1" applyAlignment="1">
      <alignment horizontal="center" vertical="center" wrapText="1"/>
    </xf>
    <xf numFmtId="0" fontId="11" fillId="2" borderId="12" xfId="0" applyFont="1" applyFill="1" applyBorder="1" applyAlignment="1">
      <alignment horizontal="left" vertical="center" wrapText="1"/>
    </xf>
    <xf numFmtId="174" fontId="11" fillId="2" borderId="12" xfId="41" applyNumberFormat="1" applyFont="1" applyFill="1" applyBorder="1" applyAlignment="1">
      <alignment horizontal="right" vertical="center" wrapText="1"/>
    </xf>
    <xf numFmtId="174" fontId="11" fillId="2" borderId="12" xfId="41" applyNumberFormat="1" applyFont="1" applyFill="1" applyBorder="1" applyAlignment="1">
      <alignment horizontal="center" vertical="center" wrapText="1"/>
    </xf>
    <xf numFmtId="173" fontId="11" fillId="2" borderId="12" xfId="60" applyNumberFormat="1" applyFont="1" applyFill="1" applyBorder="1" applyAlignment="1">
      <alignment horizontal="center" vertical="center" wrapText="1"/>
    </xf>
    <xf numFmtId="173" fontId="11" fillId="2" borderId="12" xfId="59" applyNumberFormat="1" applyFont="1" applyFill="1" applyBorder="1" applyAlignment="1">
      <alignment horizontal="center" vertical="center" wrapText="1"/>
    </xf>
    <xf numFmtId="173" fontId="11" fillId="2" borderId="12" xfId="54" applyNumberFormat="1" applyFont="1" applyFill="1" applyBorder="1" applyAlignment="1">
      <alignment horizontal="center" vertical="center" wrapText="1"/>
    </xf>
    <xf numFmtId="0" fontId="62" fillId="0" borderId="12" xfId="59" applyNumberFormat="1" applyFont="1" applyFill="1" applyBorder="1" applyAlignment="1">
      <alignment horizontal="center" vertical="center" wrapText="1"/>
    </xf>
    <xf numFmtId="173" fontId="62" fillId="0" borderId="12" xfId="103" applyNumberFormat="1" applyFont="1" applyFill="1" applyBorder="1" applyAlignment="1">
      <alignment horizontal="left" vertical="center" wrapText="1"/>
      <protection/>
    </xf>
    <xf numFmtId="173" fontId="62" fillId="0" borderId="12" xfId="60" applyNumberFormat="1" applyFont="1" applyFill="1" applyBorder="1" applyAlignment="1">
      <alignment horizontal="center" vertical="center" wrapText="1"/>
    </xf>
    <xf numFmtId="173" fontId="62" fillId="0" borderId="12" xfId="41" applyNumberFormat="1" applyFont="1" applyFill="1" applyBorder="1" applyAlignment="1">
      <alignment horizontal="center" vertical="center" wrapText="1"/>
    </xf>
    <xf numFmtId="173" fontId="62" fillId="0" borderId="12" xfId="59" applyNumberFormat="1" applyFont="1" applyFill="1" applyBorder="1" applyAlignment="1">
      <alignment horizontal="right" vertical="center" wrapText="1"/>
    </xf>
    <xf numFmtId="173" fontId="62" fillId="0" borderId="12" xfId="59" applyNumberFormat="1" applyFont="1" applyFill="1" applyBorder="1" applyAlignment="1">
      <alignment horizontal="center" vertical="center" wrapText="1"/>
    </xf>
    <xf numFmtId="173" fontId="62" fillId="0" borderId="12" xfId="54" applyNumberFormat="1" applyFont="1" applyFill="1" applyBorder="1" applyAlignment="1">
      <alignment horizontal="center" vertical="center" wrapText="1"/>
    </xf>
    <xf numFmtId="174" fontId="11" fillId="2" borderId="12" xfId="41" applyNumberFormat="1" applyFont="1" applyFill="1" applyBorder="1" applyAlignment="1">
      <alignment horizontal="center" vertical="center" wrapText="1"/>
    </xf>
    <xf numFmtId="173" fontId="62" fillId="0" borderId="12" xfId="41" applyNumberFormat="1" applyFont="1" applyFill="1" applyBorder="1" applyAlignment="1">
      <alignment horizontal="left" vertical="center" wrapText="1"/>
    </xf>
    <xf numFmtId="173" fontId="62" fillId="0" borderId="12" xfId="41" applyNumberFormat="1" applyFont="1" applyFill="1" applyBorder="1" applyAlignment="1">
      <alignment horizontal="right" vertical="center" wrapText="1"/>
    </xf>
    <xf numFmtId="0" fontId="62" fillId="0" borderId="12" xfId="101" applyFont="1" applyFill="1" applyBorder="1" applyAlignment="1">
      <alignment horizontal="left" vertical="center" wrapText="1"/>
      <protection/>
    </xf>
    <xf numFmtId="174" fontId="62" fillId="0" borderId="12" xfId="52" applyNumberFormat="1" applyFont="1" applyFill="1" applyBorder="1" applyAlignment="1">
      <alignment horizontal="center" vertical="center" wrapText="1"/>
    </xf>
    <xf numFmtId="0" fontId="62" fillId="0" borderId="12" xfId="100" applyFont="1" applyFill="1" applyBorder="1" applyAlignment="1">
      <alignment horizontal="center" vertical="center" wrapText="1"/>
      <protection/>
    </xf>
    <xf numFmtId="0" fontId="62" fillId="0" borderId="12" xfId="100" applyFont="1" applyFill="1" applyBorder="1" applyAlignment="1" applyProtection="1">
      <alignment horizontal="center" vertical="center" wrapText="1"/>
      <protection hidden="1"/>
    </xf>
    <xf numFmtId="0" fontId="62" fillId="0" borderId="12" xfId="100" applyFont="1" applyFill="1" applyBorder="1" applyAlignment="1">
      <alignment horizontal="right" vertical="center" wrapText="1"/>
      <protection/>
    </xf>
    <xf numFmtId="173" fontId="62" fillId="0" borderId="12" xfId="71" applyNumberFormat="1" applyFont="1" applyFill="1" applyBorder="1" applyAlignment="1">
      <alignment horizontal="center" vertical="center" wrapText="1"/>
    </xf>
    <xf numFmtId="173" fontId="62" fillId="0" borderId="12" xfId="64" applyNumberFormat="1" applyFont="1" applyFill="1" applyBorder="1" applyAlignment="1">
      <alignment horizontal="center" vertical="center" wrapText="1"/>
    </xf>
    <xf numFmtId="173" fontId="3" fillId="0" borderId="12" xfId="41" applyNumberFormat="1" applyFont="1" applyFill="1" applyBorder="1" applyAlignment="1">
      <alignment horizontal="center" vertical="center" wrapText="1"/>
    </xf>
    <xf numFmtId="174" fontId="62" fillId="0" borderId="12" xfId="41" applyNumberFormat="1" applyFont="1" applyFill="1" applyBorder="1" applyAlignment="1" applyProtection="1">
      <alignment horizontal="right" vertical="center" wrapText="1"/>
      <protection hidden="1"/>
    </xf>
    <xf numFmtId="174" fontId="11" fillId="0" borderId="12" xfId="41" applyNumberFormat="1" applyFont="1" applyFill="1" applyBorder="1" applyAlignment="1">
      <alignment horizontal="right" vertical="center" wrapText="1"/>
    </xf>
    <xf numFmtId="0" fontId="3" fillId="0" borderId="12" xfId="103" applyFont="1" applyFill="1" applyBorder="1" applyAlignment="1">
      <alignment horizontal="center" vertical="center" wrapText="1"/>
      <protection/>
    </xf>
    <xf numFmtId="173" fontId="3" fillId="0" borderId="12" xfId="46" applyNumberFormat="1" applyFont="1" applyFill="1" applyBorder="1" applyAlignment="1">
      <alignment horizontal="center" vertical="center" wrapText="1"/>
    </xf>
    <xf numFmtId="174" fontId="3" fillId="35" borderId="12" xfId="41" applyNumberFormat="1" applyFont="1" applyFill="1" applyBorder="1" applyAlignment="1">
      <alignment vertical="center" wrapText="1"/>
    </xf>
    <xf numFmtId="0" fontId="3" fillId="35" borderId="12" xfId="93" applyFont="1" applyFill="1" applyBorder="1" applyAlignment="1">
      <alignment horizontal="center" vertical="center" wrapText="1"/>
      <protection/>
    </xf>
    <xf numFmtId="0" fontId="3" fillId="35" borderId="12" xfId="93" applyFont="1" applyFill="1" applyBorder="1" applyAlignment="1">
      <alignment vertical="center" wrapText="1"/>
      <protection/>
    </xf>
    <xf numFmtId="0" fontId="3" fillId="35" borderId="0" xfId="93" applyFont="1" applyFill="1" applyAlignment="1">
      <alignment vertical="center"/>
      <protection/>
    </xf>
    <xf numFmtId="0" fontId="11" fillId="0" borderId="12" xfId="0" applyFont="1" applyFill="1" applyBorder="1" applyAlignment="1">
      <alignment horizontal="left" vertical="center" wrapText="1"/>
    </xf>
    <xf numFmtId="174" fontId="11" fillId="0" borderId="12" xfId="41" applyNumberFormat="1" applyFont="1" applyFill="1" applyBorder="1" applyAlignment="1">
      <alignment horizontal="right" vertical="center" wrapText="1"/>
    </xf>
    <xf numFmtId="174" fontId="11" fillId="0" borderId="12" xfId="41" applyNumberFormat="1" applyFont="1" applyFill="1" applyBorder="1" applyAlignment="1">
      <alignment horizontal="center" vertical="center" wrapText="1"/>
    </xf>
    <xf numFmtId="0" fontId="3" fillId="35" borderId="12" xfId="103" applyFont="1" applyFill="1" applyBorder="1" applyAlignment="1">
      <alignment horizontal="center" vertical="center" wrapText="1"/>
      <protection/>
    </xf>
    <xf numFmtId="0" fontId="3" fillId="0" borderId="12" xfId="102" applyFont="1" applyFill="1" applyBorder="1" applyAlignment="1">
      <alignment horizontal="left" vertical="center" wrapText="1"/>
      <protection/>
    </xf>
    <xf numFmtId="174" fontId="3" fillId="35" borderId="12" xfId="41" applyNumberFormat="1" applyFont="1" applyFill="1" applyBorder="1" applyAlignment="1">
      <alignment horizontal="right" vertical="center" wrapText="1"/>
    </xf>
    <xf numFmtId="0" fontId="3" fillId="35" borderId="12" xfId="0" applyFont="1" applyFill="1" applyBorder="1" applyAlignment="1">
      <alignment horizontal="center" vertical="center" wrapText="1"/>
    </xf>
    <xf numFmtId="0" fontId="3" fillId="35" borderId="12" xfId="0" applyFont="1" applyFill="1" applyBorder="1" applyAlignment="1">
      <alignment vertical="center" wrapText="1"/>
    </xf>
    <xf numFmtId="0" fontId="14" fillId="35" borderId="12" xfId="0" applyFont="1" applyFill="1" applyBorder="1" applyAlignment="1">
      <alignment horizontal="center" vertical="center" wrapText="1"/>
    </xf>
    <xf numFmtId="0" fontId="3" fillId="0" borderId="12" xfId="103" applyFont="1" applyFill="1" applyBorder="1" applyAlignment="1">
      <alignment horizontal="left" vertical="center" wrapText="1"/>
      <protection/>
    </xf>
    <xf numFmtId="174" fontId="3" fillId="0" borderId="12" xfId="41" applyNumberFormat="1" applyFont="1" applyFill="1" applyBorder="1" applyAlignment="1">
      <alignment vertical="center" wrapText="1"/>
    </xf>
    <xf numFmtId="173" fontId="3" fillId="0" borderId="12" xfId="51" applyNumberFormat="1" applyFont="1" applyFill="1" applyBorder="1" applyAlignment="1">
      <alignment horizontal="justify" vertical="center" wrapText="1"/>
    </xf>
    <xf numFmtId="173" fontId="3" fillId="0" borderId="12" xfId="51" applyNumberFormat="1" applyFont="1" applyFill="1" applyBorder="1" applyAlignment="1">
      <alignment horizontal="center" vertical="center" wrapText="1"/>
    </xf>
    <xf numFmtId="49" fontId="3" fillId="0" borderId="12" xfId="51" applyNumberFormat="1" applyFont="1" applyFill="1" applyBorder="1" applyAlignment="1">
      <alignment horizontal="justify" vertical="center" wrapText="1"/>
    </xf>
    <xf numFmtId="173" fontId="3" fillId="35" borderId="12" xfId="51" applyNumberFormat="1" applyFont="1" applyFill="1" applyBorder="1" applyAlignment="1">
      <alignment horizontal="center" vertical="center" wrapText="1"/>
    </xf>
    <xf numFmtId="0" fontId="3" fillId="0" borderId="13" xfId="59" applyNumberFormat="1" applyFont="1" applyFill="1" applyBorder="1" applyAlignment="1">
      <alignment horizontal="center" vertical="center" wrapText="1"/>
    </xf>
    <xf numFmtId="173" fontId="3" fillId="0" borderId="13" xfId="103" applyNumberFormat="1" applyFont="1" applyFill="1" applyBorder="1" applyAlignment="1">
      <alignment horizontal="left" vertical="center" wrapText="1"/>
      <protection/>
    </xf>
    <xf numFmtId="174" fontId="3" fillId="0" borderId="13" xfId="41" applyNumberFormat="1" applyFont="1" applyFill="1" applyBorder="1" applyAlignment="1">
      <alignment horizontal="right" vertical="center" wrapText="1"/>
    </xf>
    <xf numFmtId="173" fontId="3" fillId="0" borderId="13" xfId="60" applyNumberFormat="1" applyFont="1" applyFill="1" applyBorder="1" applyAlignment="1">
      <alignment horizontal="center" vertical="center" wrapText="1"/>
    </xf>
    <xf numFmtId="173" fontId="3" fillId="0" borderId="13" xfId="41" applyNumberFormat="1" applyFont="1" applyFill="1" applyBorder="1" applyAlignment="1">
      <alignment horizontal="center" vertical="center" wrapText="1"/>
    </xf>
    <xf numFmtId="174" fontId="3" fillId="0" borderId="13" xfId="41" applyNumberFormat="1" applyFont="1" applyFill="1" applyBorder="1" applyAlignment="1">
      <alignment horizontal="center" vertical="center" wrapText="1"/>
    </xf>
    <xf numFmtId="173" fontId="3" fillId="0" borderId="13" xfId="59" applyNumberFormat="1" applyFont="1" applyFill="1" applyBorder="1" applyAlignment="1">
      <alignment horizontal="center" vertical="center" wrapText="1"/>
    </xf>
    <xf numFmtId="173" fontId="3" fillId="0" borderId="13" xfId="54" applyNumberFormat="1" applyFont="1" applyFill="1" applyBorder="1" applyAlignment="1">
      <alignment horizontal="center" vertical="center" wrapText="1"/>
    </xf>
    <xf numFmtId="173" fontId="64" fillId="36" borderId="14" xfId="41" applyNumberFormat="1" applyFont="1" applyFill="1" applyBorder="1" applyAlignment="1">
      <alignment horizontal="center" vertical="center" wrapText="1"/>
    </xf>
    <xf numFmtId="173" fontId="64" fillId="36" borderId="10" xfId="41" applyNumberFormat="1" applyFont="1" applyFill="1" applyBorder="1" applyAlignment="1">
      <alignment horizontal="center" vertical="center" wrapText="1"/>
    </xf>
    <xf numFmtId="173" fontId="64" fillId="36" borderId="17" xfId="41" applyNumberFormat="1" applyFont="1" applyFill="1" applyBorder="1" applyAlignment="1">
      <alignment horizontal="center" vertical="center" wrapText="1"/>
    </xf>
    <xf numFmtId="0" fontId="11" fillId="34" borderId="14" xfId="103" applyFont="1" applyFill="1" applyBorder="1" applyAlignment="1">
      <alignment horizontal="center" vertical="center" wrapText="1"/>
      <protection/>
    </xf>
    <xf numFmtId="0" fontId="11" fillId="34" borderId="10" xfId="103" applyFont="1" applyFill="1" applyBorder="1" applyAlignment="1">
      <alignment horizontal="center" vertical="center" wrapText="1"/>
      <protection/>
    </xf>
    <xf numFmtId="0" fontId="11" fillId="34" borderId="17" xfId="103" applyFont="1" applyFill="1" applyBorder="1" applyAlignment="1">
      <alignment horizontal="center" vertical="center" wrapText="1"/>
      <protection/>
    </xf>
    <xf numFmtId="0" fontId="11" fillId="34" borderId="15"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16"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4" xfId="93" applyFont="1" applyFill="1" applyBorder="1" applyAlignment="1">
      <alignment horizontal="center" vertical="center" wrapText="1"/>
      <protection/>
    </xf>
    <xf numFmtId="0" fontId="11" fillId="34" borderId="10" xfId="93" applyFont="1" applyFill="1" applyBorder="1" applyAlignment="1">
      <alignment horizontal="center" vertical="center" wrapText="1"/>
      <protection/>
    </xf>
    <xf numFmtId="0" fontId="11" fillId="34" borderId="17" xfId="93" applyFont="1" applyFill="1" applyBorder="1" applyAlignment="1">
      <alignment horizontal="center" vertical="center" wrapText="1"/>
      <protection/>
    </xf>
    <xf numFmtId="0" fontId="11" fillId="34" borderId="14" xfId="97" applyFont="1" applyFill="1" applyBorder="1" applyAlignment="1" applyProtection="1">
      <alignment horizontal="center" vertical="center" wrapText="1"/>
      <protection hidden="1"/>
    </xf>
    <xf numFmtId="0" fontId="11" fillId="34" borderId="17" xfId="97" applyFont="1" applyFill="1" applyBorder="1" applyAlignment="1" applyProtection="1">
      <alignment horizontal="center" vertical="center" wrapText="1"/>
      <protection hidden="1"/>
    </xf>
    <xf numFmtId="173" fontId="11" fillId="34" borderId="14" xfId="52" applyNumberFormat="1" applyFont="1" applyFill="1" applyBorder="1" applyAlignment="1">
      <alignment horizontal="center" vertical="center" wrapText="1"/>
    </xf>
    <xf numFmtId="173" fontId="11" fillId="34" borderId="17" xfId="52" applyNumberFormat="1" applyFont="1" applyFill="1" applyBorder="1" applyAlignment="1">
      <alignment horizontal="center" vertical="center" wrapText="1"/>
    </xf>
    <xf numFmtId="173" fontId="11" fillId="34" borderId="22" xfId="52" applyNumberFormat="1" applyFont="1" applyFill="1" applyBorder="1" applyAlignment="1">
      <alignment horizontal="center" vertical="center" wrapText="1"/>
    </xf>
    <xf numFmtId="173" fontId="11" fillId="34" borderId="23" xfId="52" applyNumberFormat="1"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24" xfId="97" applyFont="1" applyFill="1" applyBorder="1" applyAlignment="1" applyProtection="1">
      <alignment horizontal="center" vertical="center" wrapText="1"/>
      <protection hidden="1"/>
    </xf>
    <xf numFmtId="0" fontId="11" fillId="34" borderId="20" xfId="97" applyFont="1" applyFill="1" applyBorder="1" applyAlignment="1" applyProtection="1">
      <alignment horizontal="center" vertical="center" wrapText="1"/>
      <protection hidden="1"/>
    </xf>
    <xf numFmtId="0" fontId="11" fillId="34" borderId="25" xfId="97" applyFont="1" applyFill="1" applyBorder="1" applyAlignment="1" applyProtection="1">
      <alignment horizontal="center" vertical="center" wrapText="1"/>
      <protection hidden="1"/>
    </xf>
    <xf numFmtId="0" fontId="11" fillId="34" borderId="21" xfId="97" applyFont="1" applyFill="1" applyBorder="1" applyAlignment="1" applyProtection="1">
      <alignment horizontal="center" vertical="center" wrapText="1"/>
      <protection hidden="1"/>
    </xf>
    <xf numFmtId="173" fontId="11" fillId="34" borderId="10" xfId="52" applyNumberFormat="1" applyFont="1" applyFill="1" applyBorder="1" applyAlignment="1">
      <alignment horizontal="center" vertical="center" wrapText="1"/>
    </xf>
    <xf numFmtId="0" fontId="11" fillId="34" borderId="15" xfId="52" applyNumberFormat="1" applyFont="1" applyFill="1" applyBorder="1" applyAlignment="1">
      <alignment horizontal="center" vertical="center" wrapText="1"/>
    </xf>
    <xf numFmtId="0" fontId="11" fillId="34" borderId="26" xfId="52" applyNumberFormat="1" applyFont="1" applyFill="1" applyBorder="1" applyAlignment="1">
      <alignment horizontal="center" vertical="center" wrapText="1"/>
    </xf>
    <xf numFmtId="0" fontId="11" fillId="34" borderId="16" xfId="52" applyNumberFormat="1" applyFont="1" applyFill="1" applyBorder="1" applyAlignment="1">
      <alignment horizontal="center" vertical="center" wrapText="1"/>
    </xf>
    <xf numFmtId="173" fontId="11" fillId="34" borderId="14" xfId="59" applyNumberFormat="1" applyFont="1" applyFill="1" applyBorder="1" applyAlignment="1">
      <alignment horizontal="center" vertical="center" wrapText="1"/>
    </xf>
    <xf numFmtId="173" fontId="11" fillId="34" borderId="10" xfId="59" applyNumberFormat="1" applyFont="1" applyFill="1" applyBorder="1" applyAlignment="1">
      <alignment horizontal="center" vertical="center" wrapText="1"/>
    </xf>
    <xf numFmtId="173" fontId="11" fillId="34" borderId="17" xfId="59" applyNumberFormat="1" applyFont="1" applyFill="1" applyBorder="1" applyAlignment="1">
      <alignment horizontal="center" vertical="center" wrapText="1"/>
    </xf>
    <xf numFmtId="0" fontId="11" fillId="34" borderId="22" xfId="93" applyFont="1" applyFill="1" applyBorder="1" applyAlignment="1">
      <alignment horizontal="center" vertical="center" wrapText="1"/>
      <protection/>
    </xf>
    <xf numFmtId="0" fontId="11" fillId="34" borderId="23" xfId="93" applyFont="1" applyFill="1" applyBorder="1" applyAlignment="1">
      <alignment horizontal="center" vertical="center" wrapText="1"/>
      <protection/>
    </xf>
    <xf numFmtId="0" fontId="11" fillId="34" borderId="22" xfId="103" applyFont="1" applyFill="1" applyBorder="1" applyAlignment="1">
      <alignment horizontal="center" vertical="center" wrapText="1"/>
      <protection/>
    </xf>
    <xf numFmtId="0" fontId="11" fillId="34" borderId="27" xfId="103" applyFont="1" applyFill="1" applyBorder="1" applyAlignment="1">
      <alignment horizontal="center" vertical="center" wrapText="1"/>
      <protection/>
    </xf>
    <xf numFmtId="0" fontId="11" fillId="34" borderId="23" xfId="103" applyFont="1" applyFill="1" applyBorder="1" applyAlignment="1">
      <alignment horizontal="center" vertical="center" wrapText="1"/>
      <protection/>
    </xf>
    <xf numFmtId="0" fontId="11" fillId="34" borderId="10" xfId="0" applyFont="1" applyFill="1" applyBorder="1" applyAlignment="1">
      <alignment horizontal="center" vertical="center" wrapText="1"/>
    </xf>
    <xf numFmtId="173" fontId="11" fillId="34" borderId="27" xfId="52" applyNumberFormat="1" applyFont="1" applyFill="1" applyBorder="1" applyAlignment="1">
      <alignment horizontal="center" vertical="center" wrapText="1"/>
    </xf>
    <xf numFmtId="173" fontId="2" fillId="0" borderId="0" xfId="59" applyNumberFormat="1" applyFont="1" applyFill="1" applyAlignment="1">
      <alignment horizontal="center" vertical="center" wrapText="1"/>
    </xf>
    <xf numFmtId="173" fontId="10" fillId="0" borderId="0" xfId="59" applyNumberFormat="1" applyFont="1" applyFill="1" applyAlignment="1">
      <alignment horizontal="center" vertical="center" wrapText="1"/>
    </xf>
    <xf numFmtId="0" fontId="11" fillId="34" borderId="14" xfId="59" applyNumberFormat="1" applyFont="1" applyFill="1" applyBorder="1" applyAlignment="1">
      <alignment horizontal="center" vertical="center" wrapText="1"/>
    </xf>
    <xf numFmtId="0" fontId="11" fillId="34" borderId="10" xfId="59" applyNumberFormat="1" applyFont="1" applyFill="1" applyBorder="1" applyAlignment="1">
      <alignment horizontal="center" vertical="center" wrapText="1"/>
    </xf>
    <xf numFmtId="0" fontId="11" fillId="34" borderId="17" xfId="59" applyNumberFormat="1" applyFont="1" applyFill="1" applyBorder="1" applyAlignment="1">
      <alignment horizontal="center" vertical="center" wrapText="1"/>
    </xf>
    <xf numFmtId="0" fontId="11" fillId="34" borderId="14" xfId="52" applyNumberFormat="1" applyFont="1" applyFill="1" applyBorder="1" applyAlignment="1">
      <alignment horizontal="center" vertical="center" wrapText="1"/>
    </xf>
    <xf numFmtId="0" fontId="11" fillId="34" borderId="10" xfId="52" applyNumberFormat="1" applyFont="1" applyFill="1" applyBorder="1" applyAlignment="1">
      <alignment horizontal="center" vertical="center" wrapText="1"/>
    </xf>
    <xf numFmtId="0" fontId="11" fillId="34" borderId="17" xfId="52" applyNumberFormat="1" applyFont="1" applyFill="1" applyBorder="1" applyAlignment="1">
      <alignment horizontal="center" vertical="center" wrapText="1"/>
    </xf>
    <xf numFmtId="0" fontId="11" fillId="34" borderId="22" xfId="52" applyNumberFormat="1" applyFont="1" applyFill="1" applyBorder="1" applyAlignment="1">
      <alignment horizontal="center" vertical="center" wrapText="1"/>
    </xf>
    <xf numFmtId="0" fontId="11" fillId="34" borderId="27" xfId="52" applyNumberFormat="1" applyFont="1" applyFill="1" applyBorder="1" applyAlignment="1">
      <alignment horizontal="center" vertical="center" wrapText="1"/>
    </xf>
    <xf numFmtId="0" fontId="11" fillId="34" borderId="23" xfId="52" applyNumberFormat="1" applyFont="1" applyFill="1" applyBorder="1" applyAlignment="1">
      <alignment horizontal="center" vertical="center" wrapText="1"/>
    </xf>
    <xf numFmtId="0" fontId="11" fillId="34" borderId="22" xfId="93" applyFont="1" applyFill="1" applyBorder="1" applyAlignment="1">
      <alignment horizontal="center" vertical="center" wrapText="1"/>
      <protection/>
    </xf>
    <xf numFmtId="0" fontId="11" fillId="34" borderId="23" xfId="93" applyFont="1" applyFill="1" applyBorder="1" applyAlignment="1">
      <alignment horizontal="center" vertical="center" wrapText="1"/>
      <protection/>
    </xf>
    <xf numFmtId="0" fontId="11" fillId="34" borderId="14" xfId="93" applyFont="1" applyFill="1" applyBorder="1" applyAlignment="1">
      <alignment horizontal="center" vertical="center" wrapText="1"/>
      <protection/>
    </xf>
    <xf numFmtId="0" fontId="11" fillId="34" borderId="10" xfId="93" applyFont="1" applyFill="1" applyBorder="1" applyAlignment="1">
      <alignment horizontal="center" vertical="center" wrapText="1"/>
      <protection/>
    </xf>
    <xf numFmtId="0" fontId="11" fillId="34" borderId="17" xfId="93" applyFont="1" applyFill="1" applyBorder="1" applyAlignment="1">
      <alignment horizontal="center" vertical="center" wrapText="1"/>
      <protection/>
    </xf>
    <xf numFmtId="173" fontId="11" fillId="34" borderId="14" xfId="59" applyNumberFormat="1" applyFont="1" applyFill="1" applyBorder="1" applyAlignment="1">
      <alignment horizontal="center" vertical="center" wrapText="1"/>
    </xf>
    <xf numFmtId="173" fontId="11" fillId="34" borderId="10" xfId="59" applyNumberFormat="1" applyFont="1" applyFill="1" applyBorder="1" applyAlignment="1">
      <alignment horizontal="center" vertical="center" wrapText="1"/>
    </xf>
    <xf numFmtId="173" fontId="11" fillId="34" borderId="17" xfId="59" applyNumberFormat="1" applyFont="1" applyFill="1" applyBorder="1" applyAlignment="1">
      <alignment horizontal="center" vertical="center" wrapText="1"/>
    </xf>
    <xf numFmtId="173" fontId="11" fillId="34" borderId="22" xfId="52" applyNumberFormat="1" applyFont="1" applyFill="1" applyBorder="1" applyAlignment="1">
      <alignment horizontal="center" vertical="center" wrapText="1"/>
    </xf>
    <xf numFmtId="173" fontId="11" fillId="34" borderId="27" xfId="52" applyNumberFormat="1" applyFont="1" applyFill="1" applyBorder="1" applyAlignment="1">
      <alignment horizontal="center" vertical="center" wrapText="1"/>
    </xf>
    <xf numFmtId="173" fontId="11" fillId="34" borderId="23" xfId="52" applyNumberFormat="1" applyFont="1" applyFill="1" applyBorder="1" applyAlignment="1">
      <alignment horizontal="center" vertical="center" wrapText="1"/>
    </xf>
    <xf numFmtId="173" fontId="11" fillId="34" borderId="14" xfId="52" applyNumberFormat="1" applyFont="1" applyFill="1" applyBorder="1" applyAlignment="1">
      <alignment horizontal="center" vertical="center" wrapText="1"/>
    </xf>
    <xf numFmtId="173" fontId="11" fillId="34" borderId="10" xfId="52" applyNumberFormat="1" applyFont="1" applyFill="1" applyBorder="1" applyAlignment="1">
      <alignment horizontal="center" vertical="center" wrapText="1"/>
    </xf>
    <xf numFmtId="173" fontId="11" fillId="34" borderId="17" xfId="52" applyNumberFormat="1" applyFont="1" applyFill="1" applyBorder="1" applyAlignment="1">
      <alignment horizontal="center" vertical="center" wrapText="1"/>
    </xf>
    <xf numFmtId="173" fontId="2" fillId="0" borderId="0" xfId="60" applyNumberFormat="1" applyFont="1" applyFill="1" applyAlignment="1">
      <alignment horizontal="center" vertical="center" wrapText="1"/>
    </xf>
    <xf numFmtId="173" fontId="2" fillId="0" borderId="0" xfId="64" applyNumberFormat="1" applyFont="1" applyFill="1" applyAlignment="1">
      <alignment horizontal="center" vertical="center" wrapText="1"/>
    </xf>
    <xf numFmtId="173" fontId="67" fillId="0" borderId="0" xfId="59" applyNumberFormat="1" applyFont="1" applyFill="1" applyAlignment="1">
      <alignment horizontal="center" vertical="center" wrapText="1"/>
    </xf>
    <xf numFmtId="0" fontId="11" fillId="34" borderId="14" xfId="97" applyFont="1" applyFill="1" applyBorder="1" applyAlignment="1" applyProtection="1">
      <alignment horizontal="center" vertical="center" wrapText="1"/>
      <protection hidden="1"/>
    </xf>
    <xf numFmtId="0" fontId="11" fillId="34" borderId="10" xfId="97" applyFont="1" applyFill="1" applyBorder="1" applyAlignment="1" applyProtection="1">
      <alignment horizontal="center" vertical="center" wrapText="1"/>
      <protection hidden="1"/>
    </xf>
    <xf numFmtId="0" fontId="11" fillId="34" borderId="17" xfId="97" applyFont="1" applyFill="1" applyBorder="1" applyAlignment="1" applyProtection="1">
      <alignment horizontal="center" vertical="center" wrapText="1"/>
      <protection hidden="1"/>
    </xf>
    <xf numFmtId="0" fontId="11" fillId="34" borderId="22" xfId="52" applyNumberFormat="1" applyFont="1" applyFill="1" applyBorder="1" applyAlignment="1">
      <alignment horizontal="center" vertical="center" wrapText="1"/>
    </xf>
    <xf numFmtId="0" fontId="11" fillId="34" borderId="27" xfId="52" applyNumberFormat="1" applyFont="1" applyFill="1" applyBorder="1" applyAlignment="1">
      <alignment horizontal="center" vertical="center" wrapText="1"/>
    </xf>
    <xf numFmtId="0" fontId="11" fillId="34" borderId="23" xfId="52" applyNumberFormat="1" applyFont="1" applyFill="1" applyBorder="1" applyAlignment="1">
      <alignment horizontal="center" vertical="center" wrapText="1"/>
    </xf>
    <xf numFmtId="0" fontId="11" fillId="34" borderId="22" xfId="103" applyFont="1" applyFill="1" applyBorder="1" applyAlignment="1">
      <alignment horizontal="center" vertical="center" wrapText="1"/>
      <protection/>
    </xf>
    <xf numFmtId="0" fontId="11" fillId="34" borderId="27" xfId="103" applyFont="1" applyFill="1" applyBorder="1" applyAlignment="1">
      <alignment horizontal="center" vertical="center" wrapText="1"/>
      <protection/>
    </xf>
    <xf numFmtId="0" fontId="11" fillId="34" borderId="23" xfId="103" applyFont="1" applyFill="1" applyBorder="1" applyAlignment="1">
      <alignment horizontal="center" vertical="center" wrapText="1"/>
      <protection/>
    </xf>
    <xf numFmtId="0" fontId="11" fillId="34" borderId="18"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14" xfId="103" applyFont="1" applyFill="1" applyBorder="1" applyAlignment="1">
      <alignment horizontal="center" vertical="center" wrapText="1"/>
      <protection/>
    </xf>
    <xf numFmtId="0" fontId="11" fillId="34" borderId="10" xfId="103" applyFont="1" applyFill="1" applyBorder="1" applyAlignment="1">
      <alignment horizontal="center" vertical="center" wrapText="1"/>
      <protection/>
    </xf>
    <xf numFmtId="0" fontId="11" fillId="34" borderId="17" xfId="103" applyFont="1" applyFill="1" applyBorder="1" applyAlignment="1">
      <alignment horizontal="center" vertical="center" wrapText="1"/>
      <protection/>
    </xf>
    <xf numFmtId="0" fontId="11" fillId="34" borderId="14" xfId="52" applyNumberFormat="1" applyFont="1" applyFill="1" applyBorder="1" applyAlignment="1">
      <alignment horizontal="center" vertical="center" wrapText="1"/>
    </xf>
    <xf numFmtId="0" fontId="11" fillId="34" borderId="10" xfId="52" applyNumberFormat="1" applyFont="1" applyFill="1" applyBorder="1" applyAlignment="1">
      <alignment horizontal="center" vertical="center" wrapText="1"/>
    </xf>
    <xf numFmtId="0" fontId="11" fillId="34" borderId="17" xfId="52" applyNumberFormat="1" applyFont="1" applyFill="1" applyBorder="1" applyAlignment="1">
      <alignment horizontal="center" vertical="center" wrapText="1"/>
    </xf>
    <xf numFmtId="0" fontId="11" fillId="34" borderId="14" xfId="59" applyNumberFormat="1" applyFont="1" applyFill="1" applyBorder="1" applyAlignment="1">
      <alignment horizontal="center" vertical="center" wrapText="1"/>
    </xf>
    <xf numFmtId="0" fontId="11" fillId="34" borderId="10" xfId="59" applyNumberFormat="1" applyFont="1" applyFill="1" applyBorder="1" applyAlignment="1">
      <alignment horizontal="center" vertical="center" wrapText="1"/>
    </xf>
    <xf numFmtId="0" fontId="11" fillId="34" borderId="17" xfId="59" applyNumberFormat="1" applyFont="1" applyFill="1" applyBorder="1" applyAlignment="1">
      <alignment horizontal="center" vertical="center" wrapText="1"/>
    </xf>
    <xf numFmtId="0" fontId="11" fillId="34" borderId="15" xfId="97" applyFont="1" applyFill="1" applyBorder="1" applyAlignment="1" applyProtection="1">
      <alignment horizontal="center" vertical="center" wrapText="1"/>
      <protection hidden="1"/>
    </xf>
    <xf numFmtId="0" fontId="11" fillId="34" borderId="16" xfId="97" applyFont="1" applyFill="1" applyBorder="1" applyAlignment="1" applyProtection="1">
      <alignment horizontal="center" vertical="center" wrapText="1"/>
      <protection hidden="1"/>
    </xf>
    <xf numFmtId="0" fontId="11" fillId="34" borderId="28" xfId="0" applyFont="1" applyFill="1" applyBorder="1" applyAlignment="1">
      <alignment horizontal="center" vertical="center" wrapText="1"/>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omma 10 10 2 2" xfId="44"/>
    <cellStyle name="Comma 10 10 2 2 2" xfId="45"/>
    <cellStyle name="Comma 10 10 2 2 2 2" xfId="46"/>
    <cellStyle name="Comma 10 10 2 2 2 5" xfId="47"/>
    <cellStyle name="Comma 10 2" xfId="48"/>
    <cellStyle name="Comma 10 2 3 2 2 2" xfId="49"/>
    <cellStyle name="Comma 10 2 3 2 2 2 2" xfId="50"/>
    <cellStyle name="Comma 10 2 3 2 2 3 3" xfId="51"/>
    <cellStyle name="Comma 15" xfId="52"/>
    <cellStyle name="Comma 15 2 2 2 2" xfId="53"/>
    <cellStyle name="Comma 15 2 3" xfId="54"/>
    <cellStyle name="Comma 15 2 3 2" xfId="55"/>
    <cellStyle name="Comma 15 2 3 2 2" xfId="56"/>
    <cellStyle name="Comma 2" xfId="57"/>
    <cellStyle name="Comma 2 10" xfId="58"/>
    <cellStyle name="Comma 2 2" xfId="59"/>
    <cellStyle name="Comma 2 2 2" xfId="60"/>
    <cellStyle name="Comma 2 2 2 2" xfId="61"/>
    <cellStyle name="Comma 2 2 2 3 2 2 2" xfId="62"/>
    <cellStyle name="Comma 2 2 2 3 2 2 3" xfId="63"/>
    <cellStyle name="Comma 2 2 4" xfId="64"/>
    <cellStyle name="Comma 3" xfId="65"/>
    <cellStyle name="Comma 3 2 2 2" xfId="66"/>
    <cellStyle name="Comma 3 2 2 2 2" xfId="67"/>
    <cellStyle name="Comma 3 2 3" xfId="68"/>
    <cellStyle name="Comma 3 4" xfId="69"/>
    <cellStyle name="Comma 4" xfId="70"/>
    <cellStyle name="Comma 4 3" xfId="71"/>
    <cellStyle name="Comma 4 3 2" xfId="72"/>
    <cellStyle name="Comma 5" xfId="73"/>
    <cellStyle name="Currency" xfId="74"/>
    <cellStyle name="Currency [0]" xfId="75"/>
    <cellStyle name="Check Cell" xfId="76"/>
    <cellStyle name="Explanatory Text" xfId="77"/>
    <cellStyle name="Followed Hyperlink" xfId="78"/>
    <cellStyle name="Good" xfId="79"/>
    <cellStyle name="Heading 1" xfId="80"/>
    <cellStyle name="Heading 2" xfId="81"/>
    <cellStyle name="Heading 3" xfId="82"/>
    <cellStyle name="Heading 4" xfId="83"/>
    <cellStyle name="Hyperlink" xfId="84"/>
    <cellStyle name="Input" xfId="85"/>
    <cellStyle name="Linked Cell" xfId="86"/>
    <cellStyle name="Neutral" xfId="87"/>
    <cellStyle name="Normal 10" xfId="88"/>
    <cellStyle name="Normal 10 2" xfId="89"/>
    <cellStyle name="Normal 10 3" xfId="90"/>
    <cellStyle name="Normal 2" xfId="91"/>
    <cellStyle name="Normal 2 2 2" xfId="92"/>
    <cellStyle name="Normal 2 3" xfId="93"/>
    <cellStyle name="Normal 2 3 2" xfId="94"/>
    <cellStyle name="Normal 2 3 2 2" xfId="95"/>
    <cellStyle name="Normal 2 5" xfId="96"/>
    <cellStyle name="Normal 26" xfId="97"/>
    <cellStyle name="Normal 26 2" xfId="98"/>
    <cellStyle name="Normal 26 2 2" xfId="99"/>
    <cellStyle name="Normal 4" xfId="100"/>
    <cellStyle name="Normal_Bieu XDCB Phat trien KT-XH nam 2011" xfId="101"/>
    <cellStyle name="Normal_TK_2003_Tinh" xfId="102"/>
    <cellStyle name="Normal_THop_Tinh(HaNoi)" xfId="103"/>
    <cellStyle name="Note" xfId="104"/>
    <cellStyle name="Output" xfId="105"/>
    <cellStyle name="Percent" xfId="106"/>
    <cellStyle name="Title" xfId="107"/>
    <cellStyle name="Total" xfId="108"/>
    <cellStyle name="Warning Text"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KHSDD_2017\7.KH2017_Baocao_solieu_hoanchinh\5.HVL_KH2017_Baocao_Solieu\HVL_KHSD&#272;_2017_bieusolieu_dachinhsu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01-CH"/>
      <sheetName val="B02-CH"/>
      <sheetName val="B06-CH"/>
      <sheetName val="B07-CH"/>
      <sheetName val="B08-CH"/>
      <sheetName val="B10-CH"/>
      <sheetName val="B13-CH"/>
      <sheetName val="B09-CH"/>
      <sheetName val="ThuChi"/>
      <sheetName val="DMCT2017"/>
      <sheetName val="B06-phu1"/>
      <sheetName val="B06-phu2"/>
      <sheetName val="B07_phu"/>
      <sheetName val="Maxa"/>
      <sheetName val="Solieu_kembaocao"/>
      <sheetName val="B03-CH"/>
      <sheetName val="B04-CH"/>
      <sheetName val="B05-CH"/>
      <sheetName val="B11-CH"/>
      <sheetName val="Xa1"/>
      <sheetName val="Xa2"/>
      <sheetName val="Xa3"/>
      <sheetName val="Xa4"/>
      <sheetName val="Xa5"/>
      <sheetName val="Xa6"/>
      <sheetName val="Xa7"/>
      <sheetName val="Xa8"/>
      <sheetName val="Xa9"/>
      <sheetName val="Xa10"/>
      <sheetName val="Xa11"/>
      <sheetName val="Xa12"/>
      <sheetName val="Xa13"/>
      <sheetName val="Xa14"/>
      <sheetName val="Xa15"/>
      <sheetName val="Xa16"/>
      <sheetName val="Xa17"/>
      <sheetName val="Xa18"/>
      <sheetName val="Xa19"/>
      <sheetName val="Xa2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Z106"/>
  <sheetViews>
    <sheetView zoomScale="70" zoomScaleNormal="70" zoomScalePageLayoutView="70" workbookViewId="0" topLeftCell="F4">
      <selection activeCell="I5" sqref="I5:M5"/>
    </sheetView>
  </sheetViews>
  <sheetFormatPr defaultColWidth="9.140625" defaultRowHeight="15" outlineLevelRow="1" outlineLevelCol="1"/>
  <cols>
    <col min="1" max="1" width="6.8515625" style="93" customWidth="1"/>
    <col min="2" max="2" width="43.8515625" style="3" customWidth="1"/>
    <col min="3" max="3" width="8.140625" style="3" hidden="1" customWidth="1" outlineLevel="1"/>
    <col min="4" max="4" width="11.8515625" style="3" customWidth="1" collapsed="1"/>
    <col min="5" max="5" width="15.57421875" style="3" hidden="1" customWidth="1" outlineLevel="1"/>
    <col min="6" max="6" width="14.57421875" style="3" customWidth="1" collapsed="1"/>
    <col min="7" max="7" width="12.7109375" style="3" customWidth="1"/>
    <col min="8" max="8" width="18.57421875" style="94" customWidth="1" collapsed="1"/>
    <col min="9" max="9" width="12.28125" style="3" customWidth="1" collapsed="1"/>
    <col min="10" max="10" width="12.421875" style="3" customWidth="1"/>
    <col min="11" max="12" width="11.140625" style="3" customWidth="1"/>
    <col min="13" max="13" width="11.140625" style="3" hidden="1" customWidth="1" outlineLevel="1"/>
    <col min="14" max="14" width="6.7109375" style="94" hidden="1" customWidth="1" outlineLevel="1" collapsed="1"/>
    <col min="15" max="16" width="6.7109375" style="3" hidden="1" customWidth="1" outlineLevel="1"/>
    <col min="17" max="17" width="10.140625" style="3" customWidth="1" collapsed="1"/>
    <col min="18" max="18" width="15.140625" style="3" customWidth="1"/>
    <col min="19" max="19" width="34.28125" style="94" customWidth="1"/>
    <col min="20" max="20" width="7.00390625" style="3" customWidth="1"/>
    <col min="21" max="21" width="8.7109375" style="3" customWidth="1"/>
    <col min="22" max="22" width="8.8515625" style="3" customWidth="1"/>
    <col min="23" max="23" width="23.140625" style="3" customWidth="1"/>
    <col min="24" max="24" width="15.8515625" style="3" hidden="1" customWidth="1" outlineLevel="1"/>
    <col min="25" max="25" width="13.00390625" style="3" hidden="1" customWidth="1" outlineLevel="1"/>
    <col min="26" max="26" width="36.7109375" style="3" hidden="1" customWidth="1" outlineLevel="1"/>
    <col min="27" max="27" width="9.140625" style="3" customWidth="1" collapsed="1"/>
    <col min="28" max="16384" width="9.140625" style="3" customWidth="1"/>
  </cols>
  <sheetData>
    <row r="1" spans="1:23" s="1" customFormat="1" ht="20.25" customHeight="1">
      <c r="A1" s="288" t="s">
        <v>54</v>
      </c>
      <c r="B1" s="288"/>
      <c r="C1" s="288"/>
      <c r="D1" s="288"/>
      <c r="E1" s="288"/>
      <c r="F1" s="288"/>
      <c r="G1" s="288"/>
      <c r="H1" s="288"/>
      <c r="I1" s="288"/>
      <c r="J1" s="288"/>
      <c r="K1" s="288"/>
      <c r="L1" s="288"/>
      <c r="M1" s="288"/>
      <c r="N1" s="288"/>
      <c r="O1" s="288"/>
      <c r="P1" s="288"/>
      <c r="Q1" s="288"/>
      <c r="R1" s="288"/>
      <c r="S1" s="288"/>
      <c r="T1" s="288"/>
      <c r="U1" s="288"/>
      <c r="V1" s="288"/>
      <c r="W1" s="288"/>
    </row>
    <row r="2" spans="1:23" s="1" customFormat="1" ht="20.25" customHeight="1">
      <c r="A2" s="288" t="s">
        <v>0</v>
      </c>
      <c r="B2" s="288"/>
      <c r="C2" s="288"/>
      <c r="D2" s="288"/>
      <c r="E2" s="288"/>
      <c r="F2" s="288"/>
      <c r="G2" s="288"/>
      <c r="H2" s="288"/>
      <c r="I2" s="288"/>
      <c r="J2" s="288"/>
      <c r="K2" s="288"/>
      <c r="L2" s="288"/>
      <c r="M2" s="288"/>
      <c r="N2" s="288"/>
      <c r="O2" s="288"/>
      <c r="P2" s="288"/>
      <c r="Q2" s="288"/>
      <c r="R2" s="288"/>
      <c r="S2" s="288"/>
      <c r="T2" s="288"/>
      <c r="U2" s="288"/>
      <c r="V2" s="288"/>
      <c r="W2" s="288"/>
    </row>
    <row r="3" spans="1:23" s="1" customFormat="1" ht="20.25" customHeight="1">
      <c r="A3" s="289" t="s">
        <v>315</v>
      </c>
      <c r="B3" s="289"/>
      <c r="C3" s="289"/>
      <c r="D3" s="289"/>
      <c r="E3" s="289"/>
      <c r="F3" s="289"/>
      <c r="G3" s="289"/>
      <c r="H3" s="289"/>
      <c r="I3" s="289"/>
      <c r="J3" s="289"/>
      <c r="K3" s="289"/>
      <c r="L3" s="289"/>
      <c r="M3" s="289"/>
      <c r="N3" s="289"/>
      <c r="O3" s="289"/>
      <c r="P3" s="289"/>
      <c r="Q3" s="289"/>
      <c r="R3" s="289"/>
      <c r="S3" s="289"/>
      <c r="T3" s="289"/>
      <c r="U3" s="289"/>
      <c r="V3" s="289"/>
      <c r="W3" s="289"/>
    </row>
    <row r="4" spans="1:23" ht="12.75">
      <c r="A4" s="2"/>
      <c r="B4" s="2"/>
      <c r="C4" s="2"/>
      <c r="D4" s="2"/>
      <c r="E4" s="2"/>
      <c r="F4" s="2"/>
      <c r="G4" s="2"/>
      <c r="H4" s="2"/>
      <c r="I4" s="2"/>
      <c r="J4" s="2"/>
      <c r="K4" s="2"/>
      <c r="L4" s="2"/>
      <c r="M4" s="2"/>
      <c r="N4" s="2"/>
      <c r="O4" s="2"/>
      <c r="P4" s="2"/>
      <c r="Q4" s="2"/>
      <c r="R4" s="2"/>
      <c r="S4" s="2"/>
      <c r="T4" s="2"/>
      <c r="U4" s="2"/>
      <c r="V4" s="2"/>
      <c r="W4" s="2"/>
    </row>
    <row r="5" spans="1:26" s="4" customFormat="1" ht="36.75" customHeight="1">
      <c r="A5" s="290" t="s">
        <v>1</v>
      </c>
      <c r="B5" s="278" t="s">
        <v>2</v>
      </c>
      <c r="C5" s="278" t="s">
        <v>3</v>
      </c>
      <c r="D5" s="293" t="s">
        <v>287</v>
      </c>
      <c r="E5" s="275"/>
      <c r="F5" s="270" t="s">
        <v>4</v>
      </c>
      <c r="G5" s="271"/>
      <c r="H5" s="259" t="s">
        <v>5</v>
      </c>
      <c r="I5" s="296" t="s">
        <v>288</v>
      </c>
      <c r="J5" s="297"/>
      <c r="K5" s="297"/>
      <c r="L5" s="297"/>
      <c r="M5" s="298"/>
      <c r="N5" s="283" t="s">
        <v>6</v>
      </c>
      <c r="O5" s="284"/>
      <c r="P5" s="285"/>
      <c r="Q5" s="255" t="s">
        <v>7</v>
      </c>
      <c r="R5" s="256"/>
      <c r="S5" s="268" t="s">
        <v>8</v>
      </c>
      <c r="T5" s="281" t="s">
        <v>9</v>
      </c>
      <c r="U5" s="282"/>
      <c r="V5" s="259" t="s">
        <v>10</v>
      </c>
      <c r="W5" s="278" t="s">
        <v>11</v>
      </c>
      <c r="X5" s="249" t="s">
        <v>294</v>
      </c>
      <c r="Y5" s="249" t="s">
        <v>295</v>
      </c>
      <c r="Z5" s="249" t="s">
        <v>302</v>
      </c>
    </row>
    <row r="6" spans="1:26" s="4" customFormat="1" ht="12.75">
      <c r="A6" s="291"/>
      <c r="B6" s="279"/>
      <c r="C6" s="279"/>
      <c r="D6" s="294"/>
      <c r="E6" s="276"/>
      <c r="F6" s="272"/>
      <c r="G6" s="273"/>
      <c r="H6" s="260"/>
      <c r="I6" s="266" t="s">
        <v>12</v>
      </c>
      <c r="J6" s="287"/>
      <c r="K6" s="267"/>
      <c r="L6" s="264" t="s">
        <v>13</v>
      </c>
      <c r="M6" s="264" t="s">
        <v>14</v>
      </c>
      <c r="N6" s="252" t="s">
        <v>15</v>
      </c>
      <c r="O6" s="252" t="s">
        <v>16</v>
      </c>
      <c r="P6" s="252" t="s">
        <v>17</v>
      </c>
      <c r="Q6" s="257"/>
      <c r="R6" s="258"/>
      <c r="S6" s="286"/>
      <c r="T6" s="259" t="s">
        <v>18</v>
      </c>
      <c r="U6" s="259" t="s">
        <v>19</v>
      </c>
      <c r="V6" s="260"/>
      <c r="W6" s="279"/>
      <c r="X6" s="250"/>
      <c r="Y6" s="250"/>
      <c r="Z6" s="250"/>
    </row>
    <row r="7" spans="1:26" s="4" customFormat="1" ht="21" customHeight="1">
      <c r="A7" s="291"/>
      <c r="B7" s="279"/>
      <c r="C7" s="279"/>
      <c r="D7" s="294"/>
      <c r="E7" s="276"/>
      <c r="F7" s="262" t="s">
        <v>20</v>
      </c>
      <c r="G7" s="262" t="s">
        <v>21</v>
      </c>
      <c r="H7" s="260"/>
      <c r="I7" s="264" t="s">
        <v>22</v>
      </c>
      <c r="J7" s="266" t="s">
        <v>23</v>
      </c>
      <c r="K7" s="267"/>
      <c r="L7" s="274"/>
      <c r="M7" s="274"/>
      <c r="N7" s="253"/>
      <c r="O7" s="253"/>
      <c r="P7" s="253"/>
      <c r="Q7" s="268" t="s">
        <v>24</v>
      </c>
      <c r="R7" s="268" t="s">
        <v>313</v>
      </c>
      <c r="S7" s="286"/>
      <c r="T7" s="260"/>
      <c r="U7" s="260"/>
      <c r="V7" s="260"/>
      <c r="W7" s="279"/>
      <c r="X7" s="250"/>
      <c r="Y7" s="250"/>
      <c r="Z7" s="250"/>
    </row>
    <row r="8" spans="1:26" s="4" customFormat="1" ht="52.5" customHeight="1">
      <c r="A8" s="292"/>
      <c r="B8" s="280"/>
      <c r="C8" s="280"/>
      <c r="D8" s="295"/>
      <c r="E8" s="277"/>
      <c r="F8" s="263"/>
      <c r="G8" s="263"/>
      <c r="H8" s="261"/>
      <c r="I8" s="265"/>
      <c r="J8" s="103" t="s">
        <v>25</v>
      </c>
      <c r="K8" s="103" t="s">
        <v>26</v>
      </c>
      <c r="L8" s="265"/>
      <c r="M8" s="265"/>
      <c r="N8" s="254"/>
      <c r="O8" s="254"/>
      <c r="P8" s="254"/>
      <c r="Q8" s="269"/>
      <c r="R8" s="269"/>
      <c r="S8" s="269"/>
      <c r="T8" s="261"/>
      <c r="U8" s="261"/>
      <c r="V8" s="261"/>
      <c r="W8" s="280"/>
      <c r="X8" s="251"/>
      <c r="Y8" s="251"/>
      <c r="Z8" s="251"/>
    </row>
    <row r="9" spans="1:26" s="4" customFormat="1" ht="12.75" hidden="1" outlineLevel="1">
      <c r="A9" s="5" t="s">
        <v>27</v>
      </c>
      <c r="B9" s="6" t="s">
        <v>28</v>
      </c>
      <c r="C9" s="6" t="s">
        <v>29</v>
      </c>
      <c r="D9" s="7" t="s">
        <v>30</v>
      </c>
      <c r="E9" s="7"/>
      <c r="F9" s="7" t="s">
        <v>247</v>
      </c>
      <c r="G9" s="7" t="s">
        <v>248</v>
      </c>
      <c r="H9" s="7" t="s">
        <v>249</v>
      </c>
      <c r="I9" s="7" t="s">
        <v>31</v>
      </c>
      <c r="J9" s="115" t="s">
        <v>32</v>
      </c>
      <c r="K9" s="115" t="s">
        <v>33</v>
      </c>
      <c r="L9" s="7" t="s">
        <v>34</v>
      </c>
      <c r="M9" s="7" t="s">
        <v>35</v>
      </c>
      <c r="N9" s="8" t="s">
        <v>36</v>
      </c>
      <c r="O9" s="8" t="s">
        <v>37</v>
      </c>
      <c r="P9" s="8" t="s">
        <v>38</v>
      </c>
      <c r="Q9" s="8" t="s">
        <v>39</v>
      </c>
      <c r="R9" s="9" t="s">
        <v>40</v>
      </c>
      <c r="S9" s="10" t="s">
        <v>41</v>
      </c>
      <c r="T9" s="11" t="s">
        <v>42</v>
      </c>
      <c r="U9" s="11" t="s">
        <v>43</v>
      </c>
      <c r="V9" s="11" t="s">
        <v>44</v>
      </c>
      <c r="W9" s="6" t="s">
        <v>45</v>
      </c>
      <c r="X9" s="6"/>
      <c r="Y9" s="6"/>
      <c r="Z9" s="7"/>
    </row>
    <row r="10" spans="1:26" s="16" customFormat="1" ht="12.75" collapsed="1">
      <c r="A10" s="12"/>
      <c r="B10" s="13" t="s">
        <v>55</v>
      </c>
      <c r="C10" s="14"/>
      <c r="D10" s="15">
        <f>+D11+D43+D104</f>
        <v>2681712.4</v>
      </c>
      <c r="E10" s="15">
        <f>+D10-I10-L10</f>
        <v>-2.6193447411060333E-10</v>
      </c>
      <c r="F10" s="15"/>
      <c r="G10" s="15"/>
      <c r="H10" s="15"/>
      <c r="I10" s="15">
        <f>+I11+I43+I104</f>
        <v>2512631.2</v>
      </c>
      <c r="J10" s="15">
        <f>+J11+J43+J104</f>
        <v>1531690.9000000001</v>
      </c>
      <c r="K10" s="15">
        <f>+K11+K43+K104</f>
        <v>880587.5</v>
      </c>
      <c r="L10" s="15">
        <f>+L11+L43+L104</f>
        <v>169081.19999999998</v>
      </c>
      <c r="M10" s="15" t="e">
        <f>+M11+M43+M104</f>
        <v>#REF!</v>
      </c>
      <c r="N10" s="14"/>
      <c r="O10" s="14"/>
      <c r="P10" s="14"/>
      <c r="Q10" s="14"/>
      <c r="R10" s="14"/>
      <c r="S10" s="14"/>
      <c r="T10" s="14"/>
      <c r="U10" s="14"/>
      <c r="V10" s="14"/>
      <c r="W10" s="14"/>
      <c r="X10" s="14"/>
      <c r="Y10" s="14"/>
      <c r="Z10" s="15"/>
    </row>
    <row r="11" spans="1:26" s="16" customFormat="1" ht="12.75">
      <c r="A11" s="17" t="s">
        <v>29</v>
      </c>
      <c r="B11" s="18" t="s">
        <v>46</v>
      </c>
      <c r="C11" s="19"/>
      <c r="D11" s="20">
        <f>D12+D14+D17+D26+D30+D32+D34+D37+D39+D41</f>
        <v>2094740.4</v>
      </c>
      <c r="E11" s="20">
        <f aca="true" t="shared" si="0" ref="E11:E74">+D11-I11-L11</f>
        <v>0</v>
      </c>
      <c r="F11" s="20"/>
      <c r="G11" s="20"/>
      <c r="H11" s="20"/>
      <c r="I11" s="20">
        <f>I12+I14+I17+I26+I30+I32+I34+I37+I39+I41</f>
        <v>1935594.6</v>
      </c>
      <c r="J11" s="20">
        <f>J12+J14+J17+J26+J30+J32+J34+J37+J39+J41</f>
        <v>1218676.3</v>
      </c>
      <c r="K11" s="20">
        <f>K12+K14+K17+K26+K30+K32+K34+K37+K39+K41</f>
        <v>616565.5</v>
      </c>
      <c r="L11" s="20">
        <f>L12+L14+L17+L26+L30+L32+L34+L37+L39+L41</f>
        <v>159145.8</v>
      </c>
      <c r="M11" s="20" t="e">
        <f>M12+M14+#REF!+M17+M26+M30+M32+M34+M37+M41</f>
        <v>#REF!</v>
      </c>
      <c r="N11" s="19"/>
      <c r="O11" s="19"/>
      <c r="P11" s="19"/>
      <c r="Q11" s="19"/>
      <c r="R11" s="19"/>
      <c r="S11" s="19"/>
      <c r="T11" s="19"/>
      <c r="U11" s="19"/>
      <c r="V11" s="19"/>
      <c r="W11" s="19"/>
      <c r="X11" s="19"/>
      <c r="Y11" s="19"/>
      <c r="Z11" s="20"/>
    </row>
    <row r="12" spans="1:26" s="21" customFormat="1" ht="12.75">
      <c r="A12" s="95" t="s">
        <v>227</v>
      </c>
      <c r="B12" s="96" t="s">
        <v>244</v>
      </c>
      <c r="C12" s="97"/>
      <c r="D12" s="98">
        <f>SUM(D13:D13)</f>
        <v>526200</v>
      </c>
      <c r="E12" s="98">
        <f t="shared" si="0"/>
        <v>0</v>
      </c>
      <c r="F12" s="98"/>
      <c r="G12" s="98"/>
      <c r="H12" s="98"/>
      <c r="I12" s="98">
        <f>SUM(I13:I13)</f>
        <v>490400</v>
      </c>
      <c r="J12" s="98">
        <f>SUM(J13:J13)</f>
        <v>442500</v>
      </c>
      <c r="K12" s="98">
        <f>SUM(K13:K13)</f>
        <v>9200</v>
      </c>
      <c r="L12" s="98">
        <f>SUM(L13:L13)</f>
        <v>35800</v>
      </c>
      <c r="M12" s="98">
        <f>SUM(M13:M13)</f>
        <v>0</v>
      </c>
      <c r="N12" s="99"/>
      <c r="O12" s="99"/>
      <c r="P12" s="99"/>
      <c r="Q12" s="100"/>
      <c r="R12" s="99"/>
      <c r="S12" s="99"/>
      <c r="T12" s="99"/>
      <c r="U12" s="99"/>
      <c r="V12" s="101"/>
      <c r="W12" s="102"/>
      <c r="X12" s="102"/>
      <c r="Y12" s="102"/>
      <c r="Z12" s="98"/>
    </row>
    <row r="13" spans="1:26" ht="15.75" customHeight="1">
      <c r="A13" s="22">
        <v>1</v>
      </c>
      <c r="B13" s="23" t="s">
        <v>245</v>
      </c>
      <c r="C13" s="24" t="s">
        <v>246</v>
      </c>
      <c r="D13" s="25">
        <v>526200</v>
      </c>
      <c r="E13" s="25">
        <f t="shared" si="0"/>
        <v>0</v>
      </c>
      <c r="F13" s="26" t="s">
        <v>293</v>
      </c>
      <c r="G13" s="26" t="s">
        <v>83</v>
      </c>
      <c r="H13" s="27" t="s">
        <v>79</v>
      </c>
      <c r="I13" s="25">
        <v>490400</v>
      </c>
      <c r="J13" s="25">
        <v>442500</v>
      </c>
      <c r="K13" s="25">
        <v>9200</v>
      </c>
      <c r="L13" s="28">
        <v>35800</v>
      </c>
      <c r="M13" s="28"/>
      <c r="N13" s="29" t="s">
        <v>47</v>
      </c>
      <c r="O13" s="30"/>
      <c r="P13" s="30"/>
      <c r="Q13" s="31"/>
      <c r="R13" s="32" t="s">
        <v>64</v>
      </c>
      <c r="S13" s="33" t="s">
        <v>75</v>
      </c>
      <c r="T13" s="34" t="s">
        <v>47</v>
      </c>
      <c r="U13" s="34"/>
      <c r="V13" s="34"/>
      <c r="W13" s="35"/>
      <c r="X13" s="35" t="s">
        <v>296</v>
      </c>
      <c r="Y13" s="35" t="s">
        <v>69</v>
      </c>
      <c r="Z13" s="27"/>
    </row>
    <row r="14" spans="1:26" s="21" customFormat="1" ht="12.75">
      <c r="A14" s="95" t="s">
        <v>228</v>
      </c>
      <c r="B14" s="96" t="s">
        <v>213</v>
      </c>
      <c r="C14" s="97"/>
      <c r="D14" s="98">
        <f>SUM(D15:D16)</f>
        <v>617422</v>
      </c>
      <c r="E14" s="98">
        <f t="shared" si="0"/>
        <v>0</v>
      </c>
      <c r="F14" s="98"/>
      <c r="G14" s="98"/>
      <c r="H14" s="98"/>
      <c r="I14" s="98">
        <f>SUM(I15:I16)</f>
        <v>560222</v>
      </c>
      <c r="J14" s="98">
        <f>SUM(J15:J16)</f>
        <v>275400</v>
      </c>
      <c r="K14" s="98">
        <f>SUM(K15:K16)</f>
        <v>233922</v>
      </c>
      <c r="L14" s="98">
        <f>SUM(L15:L16)</f>
        <v>57200</v>
      </c>
      <c r="M14" s="98">
        <f>SUM(M15:M16)</f>
        <v>0</v>
      </c>
      <c r="N14" s="99"/>
      <c r="O14" s="99"/>
      <c r="P14" s="99"/>
      <c r="Q14" s="100"/>
      <c r="R14" s="99"/>
      <c r="S14" s="99"/>
      <c r="T14" s="99"/>
      <c r="U14" s="99"/>
      <c r="V14" s="101"/>
      <c r="W14" s="102"/>
      <c r="X14" s="102"/>
      <c r="Y14" s="102"/>
      <c r="Z14" s="98"/>
    </row>
    <row r="15" spans="1:26" ht="16.5" customHeight="1">
      <c r="A15" s="22">
        <f>+A13+1</f>
        <v>2</v>
      </c>
      <c r="B15" s="23" t="s">
        <v>84</v>
      </c>
      <c r="C15" s="24" t="s">
        <v>76</v>
      </c>
      <c r="D15" s="25">
        <f>+I15+L15+M15</f>
        <v>407200</v>
      </c>
      <c r="E15" s="25">
        <f t="shared" si="0"/>
        <v>0</v>
      </c>
      <c r="F15" s="26" t="s">
        <v>77</v>
      </c>
      <c r="G15" s="26" t="s">
        <v>78</v>
      </c>
      <c r="H15" s="27" t="s">
        <v>79</v>
      </c>
      <c r="I15" s="25">
        <v>370000</v>
      </c>
      <c r="J15" s="25">
        <v>212100</v>
      </c>
      <c r="K15" s="25">
        <v>107000</v>
      </c>
      <c r="L15" s="28">
        <v>37200</v>
      </c>
      <c r="M15" s="28"/>
      <c r="N15" s="29" t="s">
        <v>47</v>
      </c>
      <c r="O15" s="30"/>
      <c r="P15" s="30"/>
      <c r="Q15" s="31"/>
      <c r="R15" s="32" t="s">
        <v>64</v>
      </c>
      <c r="S15" s="33" t="s">
        <v>75</v>
      </c>
      <c r="T15" s="34" t="s">
        <v>47</v>
      </c>
      <c r="U15" s="34"/>
      <c r="V15" s="34"/>
      <c r="W15" s="35"/>
      <c r="X15" s="35" t="s">
        <v>296</v>
      </c>
      <c r="Y15" s="35" t="s">
        <v>69</v>
      </c>
      <c r="Z15" s="27"/>
    </row>
    <row r="16" spans="1:26" ht="41.25">
      <c r="A16" s="22">
        <f>+A15+1</f>
        <v>3</v>
      </c>
      <c r="B16" s="23" t="s">
        <v>273</v>
      </c>
      <c r="C16" s="36" t="s">
        <v>76</v>
      </c>
      <c r="D16" s="25">
        <v>210222</v>
      </c>
      <c r="E16" s="25">
        <f t="shared" si="0"/>
        <v>0</v>
      </c>
      <c r="F16" s="38" t="s">
        <v>183</v>
      </c>
      <c r="G16" s="26" t="s">
        <v>73</v>
      </c>
      <c r="H16" s="41" t="s">
        <v>195</v>
      </c>
      <c r="I16" s="25">
        <v>190222</v>
      </c>
      <c r="J16" s="28">
        <v>63300</v>
      </c>
      <c r="K16" s="28">
        <v>126922</v>
      </c>
      <c r="L16" s="28">
        <v>20000</v>
      </c>
      <c r="M16" s="40"/>
      <c r="N16" s="29" t="s">
        <v>47</v>
      </c>
      <c r="O16" s="30"/>
      <c r="P16" s="30"/>
      <c r="Q16" s="41">
        <v>302000</v>
      </c>
      <c r="R16" s="30" t="s">
        <v>64</v>
      </c>
      <c r="S16" s="29" t="s">
        <v>184</v>
      </c>
      <c r="T16" s="34" t="s">
        <v>47</v>
      </c>
      <c r="U16" s="34"/>
      <c r="V16" s="41"/>
      <c r="W16" s="42" t="s">
        <v>289</v>
      </c>
      <c r="X16" s="42" t="s">
        <v>296</v>
      </c>
      <c r="Y16" s="42" t="s">
        <v>69</v>
      </c>
      <c r="Z16" s="39"/>
    </row>
    <row r="17" spans="1:26" s="21" customFormat="1" ht="12.75">
      <c r="A17" s="95" t="s">
        <v>229</v>
      </c>
      <c r="B17" s="96" t="s">
        <v>215</v>
      </c>
      <c r="C17" s="97"/>
      <c r="D17" s="98">
        <f>SUM(D18:D25)</f>
        <v>99419</v>
      </c>
      <c r="E17" s="98">
        <f t="shared" si="0"/>
        <v>0</v>
      </c>
      <c r="F17" s="98"/>
      <c r="G17" s="98"/>
      <c r="H17" s="98"/>
      <c r="I17" s="98">
        <f>SUM(I18:I25)</f>
        <v>68736</v>
      </c>
      <c r="J17" s="98">
        <f>SUM(J18:J25)</f>
        <v>1900</v>
      </c>
      <c r="K17" s="98">
        <f>SUM(K18:K25)</f>
        <v>66836</v>
      </c>
      <c r="L17" s="98">
        <f>SUM(L18:L25)</f>
        <v>30683</v>
      </c>
      <c r="M17" s="98">
        <f>SUM(M19:M25)</f>
        <v>0</v>
      </c>
      <c r="N17" s="99"/>
      <c r="O17" s="99"/>
      <c r="P17" s="99"/>
      <c r="Q17" s="100"/>
      <c r="R17" s="99"/>
      <c r="S17" s="99"/>
      <c r="T17" s="99"/>
      <c r="U17" s="99"/>
      <c r="V17" s="101"/>
      <c r="W17" s="102"/>
      <c r="X17" s="102"/>
      <c r="Y17" s="102"/>
      <c r="Z17" s="98"/>
    </row>
    <row r="18" spans="1:26" ht="14.25" customHeight="1">
      <c r="A18" s="22">
        <f>+A16+1</f>
        <v>4</v>
      </c>
      <c r="B18" s="43" t="s">
        <v>250</v>
      </c>
      <c r="C18" s="44" t="s">
        <v>71</v>
      </c>
      <c r="D18" s="25">
        <v>32000</v>
      </c>
      <c r="E18" s="25">
        <f t="shared" si="0"/>
        <v>0</v>
      </c>
      <c r="F18" s="33" t="s">
        <v>72</v>
      </c>
      <c r="G18" s="45" t="s">
        <v>73</v>
      </c>
      <c r="H18" s="46" t="s">
        <v>74</v>
      </c>
      <c r="I18" s="27">
        <v>29700</v>
      </c>
      <c r="J18" s="27">
        <v>1900</v>
      </c>
      <c r="K18" s="27">
        <v>27800</v>
      </c>
      <c r="L18" s="27">
        <v>2300</v>
      </c>
      <c r="M18" s="27"/>
      <c r="N18" s="33" t="s">
        <v>47</v>
      </c>
      <c r="O18" s="33"/>
      <c r="P18" s="33"/>
      <c r="Q18" s="47"/>
      <c r="R18" s="33" t="s">
        <v>69</v>
      </c>
      <c r="S18" s="33" t="s">
        <v>75</v>
      </c>
      <c r="T18" s="33" t="s">
        <v>47</v>
      </c>
      <c r="U18" s="33"/>
      <c r="V18" s="48"/>
      <c r="W18" s="35"/>
      <c r="X18" s="35" t="s">
        <v>296</v>
      </c>
      <c r="Y18" s="35" t="s">
        <v>69</v>
      </c>
      <c r="Z18" s="46"/>
    </row>
    <row r="19" spans="1:26" ht="18" customHeight="1">
      <c r="A19" s="22">
        <f>+A18+1</f>
        <v>5</v>
      </c>
      <c r="B19" s="43" t="s">
        <v>109</v>
      </c>
      <c r="C19" s="48" t="s">
        <v>148</v>
      </c>
      <c r="D19" s="25">
        <f aca="true" t="shared" si="1" ref="D19:D25">+I19+L19+M19</f>
        <v>1956</v>
      </c>
      <c r="E19" s="25">
        <f t="shared" si="0"/>
        <v>0</v>
      </c>
      <c r="F19" s="33" t="s">
        <v>123</v>
      </c>
      <c r="G19" s="45" t="s">
        <v>60</v>
      </c>
      <c r="H19" s="46" t="s">
        <v>51</v>
      </c>
      <c r="I19" s="27">
        <v>1956</v>
      </c>
      <c r="J19" s="27"/>
      <c r="K19" s="27">
        <v>1956</v>
      </c>
      <c r="L19" s="27"/>
      <c r="M19" s="27"/>
      <c r="N19" s="33" t="s">
        <v>47</v>
      </c>
      <c r="O19" s="33"/>
      <c r="P19" s="33"/>
      <c r="Q19" s="47">
        <v>2837</v>
      </c>
      <c r="R19" s="33" t="s">
        <v>118</v>
      </c>
      <c r="S19" s="33" t="s">
        <v>314</v>
      </c>
      <c r="T19" s="33" t="s">
        <v>47</v>
      </c>
      <c r="U19" s="33"/>
      <c r="V19" s="48"/>
      <c r="W19" s="35"/>
      <c r="X19" s="35" t="s">
        <v>296</v>
      </c>
      <c r="Y19" s="35" t="s">
        <v>69</v>
      </c>
      <c r="Z19" s="27"/>
    </row>
    <row r="20" spans="1:26" ht="25.5">
      <c r="A20" s="22">
        <f aca="true" t="shared" si="2" ref="A20:A29">+A19+1</f>
        <v>6</v>
      </c>
      <c r="B20" s="49" t="s">
        <v>126</v>
      </c>
      <c r="C20" s="48" t="s">
        <v>148</v>
      </c>
      <c r="D20" s="25">
        <f t="shared" si="1"/>
        <v>600</v>
      </c>
      <c r="E20" s="25">
        <f t="shared" si="0"/>
        <v>0</v>
      </c>
      <c r="F20" s="50" t="s">
        <v>130</v>
      </c>
      <c r="G20" s="51" t="s">
        <v>60</v>
      </c>
      <c r="H20" s="46" t="s">
        <v>51</v>
      </c>
      <c r="I20" s="27">
        <v>600</v>
      </c>
      <c r="J20" s="27"/>
      <c r="K20" s="27">
        <v>600</v>
      </c>
      <c r="L20" s="27"/>
      <c r="M20" s="27"/>
      <c r="N20" s="52" t="s">
        <v>47</v>
      </c>
      <c r="O20" s="52"/>
      <c r="P20" s="52"/>
      <c r="Q20" s="53"/>
      <c r="R20" s="33" t="s">
        <v>118</v>
      </c>
      <c r="S20" s="29" t="s">
        <v>131</v>
      </c>
      <c r="T20" s="52" t="s">
        <v>47</v>
      </c>
      <c r="U20" s="54"/>
      <c r="V20" s="52"/>
      <c r="W20" s="35"/>
      <c r="X20" s="35" t="s">
        <v>296</v>
      </c>
      <c r="Y20" s="35" t="s">
        <v>69</v>
      </c>
      <c r="Z20" s="27"/>
    </row>
    <row r="21" spans="1:26" ht="25.5">
      <c r="A21" s="22">
        <f t="shared" si="2"/>
        <v>7</v>
      </c>
      <c r="B21" s="49" t="s">
        <v>150</v>
      </c>
      <c r="C21" s="48" t="s">
        <v>148</v>
      </c>
      <c r="D21" s="25">
        <f t="shared" si="1"/>
        <v>5500</v>
      </c>
      <c r="E21" s="25">
        <f t="shared" si="0"/>
        <v>0</v>
      </c>
      <c r="F21" s="50" t="s">
        <v>320</v>
      </c>
      <c r="G21" s="51" t="s">
        <v>173</v>
      </c>
      <c r="H21" s="51" t="s">
        <v>316</v>
      </c>
      <c r="I21" s="27">
        <v>2280</v>
      </c>
      <c r="J21" s="27">
        <v>0</v>
      </c>
      <c r="K21" s="27">
        <v>2280</v>
      </c>
      <c r="L21" s="27">
        <v>3220</v>
      </c>
      <c r="M21" s="27"/>
      <c r="N21" s="27" t="s">
        <v>47</v>
      </c>
      <c r="O21" s="52"/>
      <c r="P21" s="52"/>
      <c r="Q21" s="52"/>
      <c r="R21" s="54" t="s">
        <v>152</v>
      </c>
      <c r="S21" s="33" t="s">
        <v>153</v>
      </c>
      <c r="T21" s="29" t="s">
        <v>47</v>
      </c>
      <c r="U21" s="52"/>
      <c r="V21" s="54"/>
      <c r="W21" s="35"/>
      <c r="X21" s="35" t="s">
        <v>296</v>
      </c>
      <c r="Y21" s="35" t="s">
        <v>69</v>
      </c>
      <c r="Z21" s="51"/>
    </row>
    <row r="22" spans="1:26" ht="14.25" customHeight="1">
      <c r="A22" s="22">
        <f t="shared" si="2"/>
        <v>8</v>
      </c>
      <c r="B22" s="49" t="s">
        <v>177</v>
      </c>
      <c r="C22" s="39" t="s">
        <v>148</v>
      </c>
      <c r="D22" s="25">
        <f t="shared" si="1"/>
        <v>2933</v>
      </c>
      <c r="E22" s="25">
        <f t="shared" si="0"/>
        <v>0</v>
      </c>
      <c r="F22" s="38" t="s">
        <v>188</v>
      </c>
      <c r="G22" s="26" t="s">
        <v>182</v>
      </c>
      <c r="H22" s="39" t="s">
        <v>189</v>
      </c>
      <c r="I22" s="25">
        <v>1400</v>
      </c>
      <c r="J22" s="25"/>
      <c r="K22" s="25">
        <v>1400</v>
      </c>
      <c r="L22" s="25">
        <v>1533</v>
      </c>
      <c r="M22" s="37"/>
      <c r="N22" s="39" t="s">
        <v>47</v>
      </c>
      <c r="O22" s="39"/>
      <c r="P22" s="39"/>
      <c r="Q22" s="39">
        <v>11000</v>
      </c>
      <c r="R22" s="41" t="s">
        <v>190</v>
      </c>
      <c r="S22" s="55"/>
      <c r="T22" s="39" t="s">
        <v>47</v>
      </c>
      <c r="U22" s="39"/>
      <c r="V22" s="39"/>
      <c r="W22" s="39"/>
      <c r="X22" s="39" t="s">
        <v>296</v>
      </c>
      <c r="Y22" s="39" t="s">
        <v>69</v>
      </c>
      <c r="Z22" s="39" t="s">
        <v>317</v>
      </c>
    </row>
    <row r="23" spans="1:26" ht="14.25" customHeight="1">
      <c r="A23" s="22">
        <f t="shared" si="2"/>
        <v>9</v>
      </c>
      <c r="B23" s="56" t="s">
        <v>178</v>
      </c>
      <c r="C23" s="39" t="s">
        <v>148</v>
      </c>
      <c r="D23" s="25">
        <f t="shared" si="1"/>
        <v>1170</v>
      </c>
      <c r="E23" s="25">
        <f t="shared" si="0"/>
        <v>0</v>
      </c>
      <c r="F23" s="38" t="s">
        <v>191</v>
      </c>
      <c r="G23" s="26" t="s">
        <v>182</v>
      </c>
      <c r="H23" s="39" t="s">
        <v>189</v>
      </c>
      <c r="I23" s="25">
        <v>0</v>
      </c>
      <c r="J23" s="120"/>
      <c r="K23" s="120"/>
      <c r="L23" s="120">
        <v>1170</v>
      </c>
      <c r="M23" s="57"/>
      <c r="N23" s="39" t="s">
        <v>47</v>
      </c>
      <c r="O23" s="39"/>
      <c r="P23" s="39"/>
      <c r="Q23" s="39">
        <v>10100</v>
      </c>
      <c r="R23" s="41" t="s">
        <v>190</v>
      </c>
      <c r="S23" s="55"/>
      <c r="T23" s="39" t="s">
        <v>47</v>
      </c>
      <c r="U23" s="39"/>
      <c r="V23" s="39"/>
      <c r="W23" s="39"/>
      <c r="X23" s="39" t="s">
        <v>296</v>
      </c>
      <c r="Y23" s="39" t="s">
        <v>69</v>
      </c>
      <c r="Z23" s="39" t="s">
        <v>318</v>
      </c>
    </row>
    <row r="24" spans="1:26" ht="14.25" customHeight="1">
      <c r="A24" s="22">
        <f t="shared" si="2"/>
        <v>10</v>
      </c>
      <c r="B24" s="58" t="s">
        <v>179</v>
      </c>
      <c r="C24" s="39" t="s">
        <v>148</v>
      </c>
      <c r="D24" s="25">
        <f t="shared" si="1"/>
        <v>53160</v>
      </c>
      <c r="E24" s="25">
        <f t="shared" si="0"/>
        <v>0</v>
      </c>
      <c r="F24" s="38" t="s">
        <v>183</v>
      </c>
      <c r="G24" s="26" t="s">
        <v>182</v>
      </c>
      <c r="H24" s="39" t="s">
        <v>189</v>
      </c>
      <c r="I24" s="25">
        <v>31800</v>
      </c>
      <c r="J24" s="25"/>
      <c r="K24" s="25">
        <v>31800</v>
      </c>
      <c r="L24" s="25">
        <v>21360</v>
      </c>
      <c r="M24" s="59"/>
      <c r="N24" s="41" t="s">
        <v>47</v>
      </c>
      <c r="O24" s="41"/>
      <c r="P24" s="41"/>
      <c r="Q24" s="41">
        <v>295000</v>
      </c>
      <c r="R24" s="60" t="s">
        <v>190</v>
      </c>
      <c r="S24" s="55"/>
      <c r="T24" s="41" t="s">
        <v>47</v>
      </c>
      <c r="U24" s="41"/>
      <c r="V24" s="41"/>
      <c r="W24" s="61"/>
      <c r="X24" s="61" t="s">
        <v>296</v>
      </c>
      <c r="Y24" s="61" t="s">
        <v>69</v>
      </c>
      <c r="Z24" s="39" t="s">
        <v>318</v>
      </c>
    </row>
    <row r="25" spans="1:26" ht="14.25" customHeight="1">
      <c r="A25" s="22">
        <f t="shared" si="2"/>
        <v>11</v>
      </c>
      <c r="B25" s="58" t="s">
        <v>180</v>
      </c>
      <c r="C25" s="39" t="s">
        <v>148</v>
      </c>
      <c r="D25" s="25">
        <f t="shared" si="1"/>
        <v>2100</v>
      </c>
      <c r="E25" s="25">
        <f t="shared" si="0"/>
        <v>0</v>
      </c>
      <c r="F25" s="38" t="s">
        <v>183</v>
      </c>
      <c r="G25" s="26" t="s">
        <v>182</v>
      </c>
      <c r="H25" s="39" t="s">
        <v>189</v>
      </c>
      <c r="I25" s="25">
        <v>1000</v>
      </c>
      <c r="J25" s="25"/>
      <c r="K25" s="25">
        <v>1000</v>
      </c>
      <c r="L25" s="25">
        <v>1100</v>
      </c>
      <c r="M25" s="59"/>
      <c r="N25" s="41" t="s">
        <v>47</v>
      </c>
      <c r="O25" s="41"/>
      <c r="P25" s="41"/>
      <c r="Q25" s="41">
        <v>55000</v>
      </c>
      <c r="R25" s="60" t="s">
        <v>190</v>
      </c>
      <c r="S25" s="55"/>
      <c r="T25" s="41" t="s">
        <v>47</v>
      </c>
      <c r="U25" s="41"/>
      <c r="V25" s="41"/>
      <c r="W25" s="61"/>
      <c r="X25" s="61" t="s">
        <v>296</v>
      </c>
      <c r="Y25" s="61" t="s">
        <v>69</v>
      </c>
      <c r="Z25" s="39" t="s">
        <v>318</v>
      </c>
    </row>
    <row r="26" spans="1:26" s="21" customFormat="1" ht="12.75">
      <c r="A26" s="95" t="s">
        <v>230</v>
      </c>
      <c r="B26" s="96" t="s">
        <v>216</v>
      </c>
      <c r="C26" s="97"/>
      <c r="D26" s="98">
        <f>SUM(D27:D29)</f>
        <v>45324</v>
      </c>
      <c r="E26" s="98">
        <f t="shared" si="0"/>
        <v>0</v>
      </c>
      <c r="F26" s="98"/>
      <c r="G26" s="98"/>
      <c r="H26" s="98"/>
      <c r="I26" s="98">
        <f>SUM(I27:I29)</f>
        <v>29300</v>
      </c>
      <c r="J26" s="98">
        <f>SUM(J27:J29)</f>
        <v>8400</v>
      </c>
      <c r="K26" s="98">
        <f>SUM(K27:K29)</f>
        <v>20900</v>
      </c>
      <c r="L26" s="98">
        <f>SUM(L27:L29)</f>
        <v>16024</v>
      </c>
      <c r="M26" s="98">
        <f>SUM(M27:M29)</f>
        <v>0</v>
      </c>
      <c r="N26" s="99"/>
      <c r="O26" s="99"/>
      <c r="P26" s="99"/>
      <c r="Q26" s="100"/>
      <c r="R26" s="99"/>
      <c r="S26" s="99"/>
      <c r="T26" s="99"/>
      <c r="U26" s="99"/>
      <c r="V26" s="101"/>
      <c r="W26" s="102"/>
      <c r="X26" s="102"/>
      <c r="Y26" s="102"/>
      <c r="Z26" s="98"/>
    </row>
    <row r="27" spans="1:26" ht="42" customHeight="1">
      <c r="A27" s="22">
        <f>+A25+1</f>
        <v>12</v>
      </c>
      <c r="B27" s="62" t="s">
        <v>65</v>
      </c>
      <c r="C27" s="46" t="s">
        <v>66</v>
      </c>
      <c r="D27" s="25">
        <f>+I27+L27+M27</f>
        <v>13500</v>
      </c>
      <c r="E27" s="25">
        <f t="shared" si="0"/>
        <v>0</v>
      </c>
      <c r="F27" s="63" t="s">
        <v>67</v>
      </c>
      <c r="G27" s="27" t="s">
        <v>60</v>
      </c>
      <c r="H27" s="27" t="s">
        <v>68</v>
      </c>
      <c r="I27" s="27">
        <v>13000</v>
      </c>
      <c r="J27" s="25">
        <v>3000</v>
      </c>
      <c r="K27" s="25">
        <v>10000</v>
      </c>
      <c r="L27" s="25">
        <v>500</v>
      </c>
      <c r="M27" s="64"/>
      <c r="N27" s="46" t="s">
        <v>47</v>
      </c>
      <c r="O27" s="46"/>
      <c r="P27" s="46"/>
      <c r="Q27" s="65"/>
      <c r="R27" s="46" t="s">
        <v>69</v>
      </c>
      <c r="S27" s="46" t="s">
        <v>70</v>
      </c>
      <c r="T27" s="46" t="s">
        <v>47</v>
      </c>
      <c r="U27" s="46"/>
      <c r="V27" s="46"/>
      <c r="W27" s="35"/>
      <c r="X27" s="35" t="s">
        <v>296</v>
      </c>
      <c r="Y27" s="35" t="s">
        <v>69</v>
      </c>
      <c r="Z27" s="27"/>
    </row>
    <row r="28" spans="1:26" ht="25.5">
      <c r="A28" s="22">
        <f t="shared" si="2"/>
        <v>13</v>
      </c>
      <c r="B28" s="62" t="s">
        <v>251</v>
      </c>
      <c r="C28" s="46" t="s">
        <v>66</v>
      </c>
      <c r="D28" s="25">
        <v>18324</v>
      </c>
      <c r="E28" s="25">
        <f t="shared" si="0"/>
        <v>0</v>
      </c>
      <c r="F28" s="63" t="s">
        <v>252</v>
      </c>
      <c r="G28" s="26" t="s">
        <v>182</v>
      </c>
      <c r="H28" s="27" t="s">
        <v>68</v>
      </c>
      <c r="I28" s="25">
        <v>8000</v>
      </c>
      <c r="J28" s="25"/>
      <c r="K28" s="25">
        <v>8000</v>
      </c>
      <c r="L28" s="25">
        <v>10324</v>
      </c>
      <c r="M28" s="64"/>
      <c r="N28" s="46" t="s">
        <v>47</v>
      </c>
      <c r="O28" s="46"/>
      <c r="P28" s="46"/>
      <c r="Q28" s="65">
        <v>68500</v>
      </c>
      <c r="R28" s="46" t="s">
        <v>69</v>
      </c>
      <c r="S28" s="46" t="s">
        <v>253</v>
      </c>
      <c r="T28" s="46" t="s">
        <v>47</v>
      </c>
      <c r="U28" s="46"/>
      <c r="V28" s="46"/>
      <c r="W28" s="35"/>
      <c r="X28" s="35" t="s">
        <v>296</v>
      </c>
      <c r="Y28" s="35" t="s">
        <v>69</v>
      </c>
      <c r="Z28" s="27"/>
    </row>
    <row r="29" spans="1:26" ht="38.25">
      <c r="A29" s="22">
        <f t="shared" si="2"/>
        <v>14</v>
      </c>
      <c r="B29" s="62" t="s">
        <v>254</v>
      </c>
      <c r="C29" s="46" t="s">
        <v>66</v>
      </c>
      <c r="D29" s="25">
        <v>13500</v>
      </c>
      <c r="E29" s="25">
        <f t="shared" si="0"/>
        <v>0</v>
      </c>
      <c r="F29" s="66" t="s">
        <v>321</v>
      </c>
      <c r="G29" s="26" t="s">
        <v>255</v>
      </c>
      <c r="H29" s="27" t="s">
        <v>68</v>
      </c>
      <c r="I29" s="25">
        <v>8300</v>
      </c>
      <c r="J29" s="25">
        <v>5400</v>
      </c>
      <c r="K29" s="25">
        <v>2900</v>
      </c>
      <c r="L29" s="25">
        <v>5200</v>
      </c>
      <c r="M29" s="64"/>
      <c r="N29" s="46" t="s">
        <v>47</v>
      </c>
      <c r="O29" s="46"/>
      <c r="P29" s="46"/>
      <c r="Q29" s="65">
        <v>17000</v>
      </c>
      <c r="R29" s="46" t="s">
        <v>69</v>
      </c>
      <c r="S29" s="46" t="s">
        <v>256</v>
      </c>
      <c r="T29" s="46"/>
      <c r="U29" s="46" t="s">
        <v>47</v>
      </c>
      <c r="V29" s="46"/>
      <c r="W29" s="35"/>
      <c r="X29" s="35" t="s">
        <v>296</v>
      </c>
      <c r="Y29" s="35" t="s">
        <v>69</v>
      </c>
      <c r="Z29" s="27"/>
    </row>
    <row r="30" spans="1:26" s="21" customFormat="1" ht="12.75">
      <c r="A30" s="95" t="s">
        <v>231</v>
      </c>
      <c r="B30" s="96" t="s">
        <v>217</v>
      </c>
      <c r="C30" s="97"/>
      <c r="D30" s="98">
        <f>SUM(D31)</f>
        <v>600000</v>
      </c>
      <c r="E30" s="98">
        <f t="shared" si="0"/>
        <v>0</v>
      </c>
      <c r="F30" s="98"/>
      <c r="G30" s="98"/>
      <c r="H30" s="98"/>
      <c r="I30" s="98">
        <f>SUM(I31)</f>
        <v>595000</v>
      </c>
      <c r="J30" s="98">
        <f>SUM(J31)</f>
        <v>400000</v>
      </c>
      <c r="K30" s="98">
        <f>SUM(K31)</f>
        <v>195000</v>
      </c>
      <c r="L30" s="98">
        <f>SUM(L31)</f>
        <v>5000</v>
      </c>
      <c r="M30" s="98">
        <f>SUM(M31)</f>
        <v>0</v>
      </c>
      <c r="N30" s="99"/>
      <c r="O30" s="99"/>
      <c r="P30" s="99"/>
      <c r="Q30" s="100"/>
      <c r="R30" s="99"/>
      <c r="S30" s="99"/>
      <c r="T30" s="99"/>
      <c r="U30" s="99"/>
      <c r="V30" s="101"/>
      <c r="W30" s="102"/>
      <c r="X30" s="102"/>
      <c r="Y30" s="102"/>
      <c r="Z30" s="98"/>
    </row>
    <row r="31" spans="1:26" ht="25.5">
      <c r="A31" s="22">
        <f>A29+1</f>
        <v>15</v>
      </c>
      <c r="B31" s="62" t="s">
        <v>268</v>
      </c>
      <c r="C31" s="46" t="s">
        <v>58</v>
      </c>
      <c r="D31" s="25">
        <f>+I31+L31+M31</f>
        <v>600000</v>
      </c>
      <c r="E31" s="25">
        <f t="shared" si="0"/>
        <v>0</v>
      </c>
      <c r="F31" s="27" t="s">
        <v>59</v>
      </c>
      <c r="G31" s="27" t="s">
        <v>60</v>
      </c>
      <c r="H31" s="27" t="s">
        <v>61</v>
      </c>
      <c r="I31" s="27">
        <v>595000</v>
      </c>
      <c r="J31" s="27">
        <v>400000</v>
      </c>
      <c r="K31" s="27">
        <v>195000</v>
      </c>
      <c r="L31" s="27">
        <v>5000</v>
      </c>
      <c r="M31" s="27"/>
      <c r="N31" s="46" t="s">
        <v>47</v>
      </c>
      <c r="O31" s="46"/>
      <c r="P31" s="46"/>
      <c r="Q31" s="65"/>
      <c r="R31" s="46" t="s">
        <v>62</v>
      </c>
      <c r="S31" s="46" t="s">
        <v>63</v>
      </c>
      <c r="T31" s="46" t="s">
        <v>47</v>
      </c>
      <c r="U31" s="46"/>
      <c r="V31" s="46"/>
      <c r="W31" s="35"/>
      <c r="X31" s="35" t="s">
        <v>296</v>
      </c>
      <c r="Y31" s="35" t="s">
        <v>69</v>
      </c>
      <c r="Z31" s="27"/>
    </row>
    <row r="32" spans="1:26" s="21" customFormat="1" ht="12.75">
      <c r="A32" s="95" t="s">
        <v>232</v>
      </c>
      <c r="B32" s="96" t="s">
        <v>218</v>
      </c>
      <c r="C32" s="97"/>
      <c r="D32" s="98">
        <f>SUM(D33)</f>
        <v>10000</v>
      </c>
      <c r="E32" s="98">
        <f t="shared" si="0"/>
        <v>0</v>
      </c>
      <c r="F32" s="98"/>
      <c r="G32" s="98"/>
      <c r="H32" s="98"/>
      <c r="I32" s="98">
        <f>SUM(I33)</f>
        <v>10000</v>
      </c>
      <c r="J32" s="98">
        <f>SUM(J33)</f>
        <v>0</v>
      </c>
      <c r="K32" s="98">
        <f>SUM(K33)</f>
        <v>10000</v>
      </c>
      <c r="L32" s="98">
        <f>SUM(L33)</f>
        <v>0</v>
      </c>
      <c r="M32" s="98">
        <f>SUM(M33)</f>
        <v>0</v>
      </c>
      <c r="N32" s="99"/>
      <c r="O32" s="99"/>
      <c r="P32" s="99"/>
      <c r="Q32" s="100"/>
      <c r="R32" s="99"/>
      <c r="S32" s="99"/>
      <c r="T32" s="99"/>
      <c r="U32" s="99"/>
      <c r="V32" s="101"/>
      <c r="W32" s="102"/>
      <c r="X32" s="102"/>
      <c r="Y32" s="102"/>
      <c r="Z32" s="98"/>
    </row>
    <row r="33" spans="1:26" ht="12.75">
      <c r="A33" s="22">
        <f>+A31+1</f>
        <v>16</v>
      </c>
      <c r="B33" s="49" t="s">
        <v>104</v>
      </c>
      <c r="C33" s="48" t="s">
        <v>149</v>
      </c>
      <c r="D33" s="25">
        <f>+I33+L33+M33</f>
        <v>10000</v>
      </c>
      <c r="E33" s="25">
        <f t="shared" si="0"/>
        <v>0</v>
      </c>
      <c r="F33" s="50" t="s">
        <v>120</v>
      </c>
      <c r="G33" s="51" t="s">
        <v>60</v>
      </c>
      <c r="H33" s="46" t="s">
        <v>51</v>
      </c>
      <c r="I33" s="27">
        <v>10000</v>
      </c>
      <c r="J33" s="27"/>
      <c r="K33" s="27">
        <v>10000</v>
      </c>
      <c r="L33" s="27"/>
      <c r="M33" s="27"/>
      <c r="N33" s="52" t="s">
        <v>47</v>
      </c>
      <c r="O33" s="52"/>
      <c r="P33" s="52"/>
      <c r="Q33" s="53">
        <v>58200</v>
      </c>
      <c r="R33" s="33" t="s">
        <v>118</v>
      </c>
      <c r="S33" s="29" t="s">
        <v>327</v>
      </c>
      <c r="T33" s="52" t="s">
        <v>47</v>
      </c>
      <c r="U33" s="54"/>
      <c r="V33" s="52"/>
      <c r="W33" s="35"/>
      <c r="X33" s="35" t="s">
        <v>296</v>
      </c>
      <c r="Y33" s="35" t="s">
        <v>69</v>
      </c>
      <c r="Z33" s="27"/>
    </row>
    <row r="34" spans="1:26" s="21" customFormat="1" ht="12.75">
      <c r="A34" s="95" t="s">
        <v>233</v>
      </c>
      <c r="B34" s="96" t="s">
        <v>219</v>
      </c>
      <c r="C34" s="97"/>
      <c r="D34" s="98">
        <f>SUM(D35:D36)</f>
        <v>75365.4</v>
      </c>
      <c r="E34" s="116">
        <f t="shared" si="0"/>
        <v>-1.1823431123048067E-11</v>
      </c>
      <c r="F34" s="98"/>
      <c r="G34" s="98"/>
      <c r="H34" s="98"/>
      <c r="I34" s="98">
        <f>SUM(I35:I36)</f>
        <v>71726.6</v>
      </c>
      <c r="J34" s="98">
        <f>SUM(J35:J36)</f>
        <v>36476.3</v>
      </c>
      <c r="K34" s="98">
        <f>SUM(K35:K36)</f>
        <v>27397.500000000004</v>
      </c>
      <c r="L34" s="98">
        <f>SUM(L35:L36)</f>
        <v>3638.8</v>
      </c>
      <c r="M34" s="98">
        <f>SUM(M35:M36)</f>
        <v>0</v>
      </c>
      <c r="N34" s="99"/>
      <c r="O34" s="99"/>
      <c r="P34" s="99"/>
      <c r="Q34" s="100"/>
      <c r="R34" s="99"/>
      <c r="S34" s="99"/>
      <c r="T34" s="99"/>
      <c r="U34" s="99"/>
      <c r="V34" s="101"/>
      <c r="W34" s="102"/>
      <c r="X34" s="102"/>
      <c r="Y34" s="102"/>
      <c r="Z34" s="98"/>
    </row>
    <row r="35" spans="1:26" ht="25.5">
      <c r="A35" s="22">
        <f>+A33+1</f>
        <v>17</v>
      </c>
      <c r="B35" s="43" t="s">
        <v>56</v>
      </c>
      <c r="C35" s="44" t="s">
        <v>50</v>
      </c>
      <c r="D35" s="25">
        <f>+I35+L35+M35</f>
        <v>26000</v>
      </c>
      <c r="E35" s="25">
        <f t="shared" si="0"/>
        <v>0</v>
      </c>
      <c r="F35" s="33" t="s">
        <v>48</v>
      </c>
      <c r="G35" s="45" t="s">
        <v>49</v>
      </c>
      <c r="H35" s="46" t="s">
        <v>51</v>
      </c>
      <c r="I35" s="27">
        <v>24600</v>
      </c>
      <c r="J35" s="27">
        <v>23400</v>
      </c>
      <c r="K35" s="27">
        <v>1200</v>
      </c>
      <c r="L35" s="27">
        <v>1400</v>
      </c>
      <c r="M35" s="27"/>
      <c r="N35" s="33" t="s">
        <v>47</v>
      </c>
      <c r="O35" s="33"/>
      <c r="P35" s="33"/>
      <c r="Q35" s="47"/>
      <c r="R35" s="33" t="s">
        <v>64</v>
      </c>
      <c r="S35" s="33" t="s">
        <v>57</v>
      </c>
      <c r="T35" s="33" t="s">
        <v>47</v>
      </c>
      <c r="U35" s="33"/>
      <c r="V35" s="48"/>
      <c r="W35" s="35"/>
      <c r="X35" s="35" t="s">
        <v>296</v>
      </c>
      <c r="Y35" s="35" t="s">
        <v>69</v>
      </c>
      <c r="Z35" s="46"/>
    </row>
    <row r="36" spans="1:26" ht="38.25">
      <c r="A36" s="22">
        <f>+A35+1</f>
        <v>18</v>
      </c>
      <c r="B36" s="43" t="s">
        <v>93</v>
      </c>
      <c r="C36" s="44" t="s">
        <v>50</v>
      </c>
      <c r="D36" s="25">
        <v>49365.4</v>
      </c>
      <c r="E36" s="25">
        <f t="shared" si="0"/>
        <v>0</v>
      </c>
      <c r="F36" s="33" t="s">
        <v>94</v>
      </c>
      <c r="G36" s="45" t="s">
        <v>83</v>
      </c>
      <c r="H36" s="46" t="s">
        <v>292</v>
      </c>
      <c r="I36" s="27">
        <v>47126.6</v>
      </c>
      <c r="J36" s="27">
        <v>13076.3</v>
      </c>
      <c r="K36" s="27">
        <v>26197.500000000004</v>
      </c>
      <c r="L36" s="27">
        <v>2238.8</v>
      </c>
      <c r="M36" s="27"/>
      <c r="N36" s="33" t="s">
        <v>47</v>
      </c>
      <c r="O36" s="33"/>
      <c r="P36" s="33"/>
      <c r="Q36" s="47"/>
      <c r="R36" s="33" t="s">
        <v>266</v>
      </c>
      <c r="S36" s="33" t="s">
        <v>267</v>
      </c>
      <c r="T36" s="33"/>
      <c r="U36" s="33"/>
      <c r="V36" s="48" t="s">
        <v>47</v>
      </c>
      <c r="W36" s="35" t="s">
        <v>270</v>
      </c>
      <c r="X36" s="35" t="s">
        <v>296</v>
      </c>
      <c r="Y36" s="35" t="s">
        <v>69</v>
      </c>
      <c r="Z36" s="46"/>
    </row>
    <row r="37" spans="1:26" s="21" customFormat="1" ht="12.75">
      <c r="A37" s="95" t="s">
        <v>234</v>
      </c>
      <c r="B37" s="96" t="s">
        <v>220</v>
      </c>
      <c r="C37" s="97"/>
      <c r="D37" s="98">
        <f>SUM(D38)</f>
        <v>21510</v>
      </c>
      <c r="E37" s="98">
        <f t="shared" si="0"/>
        <v>0</v>
      </c>
      <c r="F37" s="98"/>
      <c r="G37" s="98"/>
      <c r="H37" s="98"/>
      <c r="I37" s="98">
        <f>SUM(I38)</f>
        <v>21510</v>
      </c>
      <c r="J37" s="98">
        <f>SUM(J38)</f>
        <v>0</v>
      </c>
      <c r="K37" s="98">
        <f>SUM(K38)</f>
        <v>21510</v>
      </c>
      <c r="L37" s="98">
        <f>SUM(L38)</f>
        <v>0</v>
      </c>
      <c r="M37" s="98">
        <f>SUM(M38)</f>
        <v>0</v>
      </c>
      <c r="N37" s="99"/>
      <c r="O37" s="99"/>
      <c r="P37" s="99"/>
      <c r="Q37" s="100"/>
      <c r="R37" s="99"/>
      <c r="S37" s="99"/>
      <c r="T37" s="99"/>
      <c r="U37" s="99"/>
      <c r="V37" s="101"/>
      <c r="W37" s="102"/>
      <c r="X37" s="102"/>
      <c r="Y37" s="102"/>
      <c r="Z37" s="98"/>
    </row>
    <row r="38" spans="1:26" ht="63.75">
      <c r="A38" s="22">
        <f>+A36+1</f>
        <v>19</v>
      </c>
      <c r="B38" s="56" t="s">
        <v>174</v>
      </c>
      <c r="C38" s="67" t="s">
        <v>175</v>
      </c>
      <c r="D38" s="25">
        <f>+I38+L38+M38</f>
        <v>21510</v>
      </c>
      <c r="E38" s="25">
        <f t="shared" si="0"/>
        <v>0</v>
      </c>
      <c r="F38" s="38" t="s">
        <v>185</v>
      </c>
      <c r="G38" s="26" t="s">
        <v>182</v>
      </c>
      <c r="H38" s="39" t="s">
        <v>186</v>
      </c>
      <c r="I38" s="25">
        <v>21510</v>
      </c>
      <c r="J38" s="120"/>
      <c r="K38" s="120">
        <v>21510</v>
      </c>
      <c r="L38" s="120"/>
      <c r="M38" s="57"/>
      <c r="N38" s="39" t="s">
        <v>47</v>
      </c>
      <c r="O38" s="39"/>
      <c r="P38" s="39"/>
      <c r="Q38" s="39">
        <v>272851</v>
      </c>
      <c r="R38" s="39" t="s">
        <v>69</v>
      </c>
      <c r="S38" s="39" t="s">
        <v>192</v>
      </c>
      <c r="T38" s="39" t="s">
        <v>47</v>
      </c>
      <c r="U38" s="39"/>
      <c r="V38" s="39"/>
      <c r="W38" s="39"/>
      <c r="X38" s="39" t="s">
        <v>296</v>
      </c>
      <c r="Y38" s="39" t="s">
        <v>69</v>
      </c>
      <c r="Z38" s="39"/>
    </row>
    <row r="39" spans="1:26" s="21" customFormat="1" ht="12.75">
      <c r="A39" s="95" t="s">
        <v>235</v>
      </c>
      <c r="B39" s="121" t="s">
        <v>326</v>
      </c>
      <c r="C39" s="97"/>
      <c r="D39" s="98">
        <f>D40</f>
        <v>49500</v>
      </c>
      <c r="E39" s="98">
        <f t="shared" si="0"/>
        <v>0</v>
      </c>
      <c r="F39" s="98"/>
      <c r="G39" s="98"/>
      <c r="H39" s="98"/>
      <c r="I39" s="98">
        <f>I40</f>
        <v>47000</v>
      </c>
      <c r="J39" s="98">
        <f>J40</f>
        <v>46000</v>
      </c>
      <c r="K39" s="98">
        <f>K40</f>
        <v>1000</v>
      </c>
      <c r="L39" s="98">
        <f>L40</f>
        <v>2500</v>
      </c>
      <c r="M39" s="98">
        <f>M40</f>
        <v>0</v>
      </c>
      <c r="N39" s="99"/>
      <c r="O39" s="99"/>
      <c r="P39" s="99"/>
      <c r="Q39" s="100"/>
      <c r="R39" s="99"/>
      <c r="S39" s="99"/>
      <c r="T39" s="99"/>
      <c r="U39" s="99"/>
      <c r="V39" s="101"/>
      <c r="W39" s="102"/>
      <c r="X39" s="102"/>
      <c r="Y39" s="102"/>
      <c r="Z39" s="98"/>
    </row>
    <row r="40" spans="1:26" ht="38.25">
      <c r="A40" s="22">
        <f>+A38+1</f>
        <v>20</v>
      </c>
      <c r="B40" s="62" t="s">
        <v>276</v>
      </c>
      <c r="C40" s="46" t="s">
        <v>285</v>
      </c>
      <c r="D40" s="25">
        <v>49500</v>
      </c>
      <c r="E40" s="25">
        <f t="shared" si="0"/>
        <v>0</v>
      </c>
      <c r="F40" s="27" t="s">
        <v>277</v>
      </c>
      <c r="G40" s="27" t="s">
        <v>49</v>
      </c>
      <c r="H40" s="27" t="s">
        <v>278</v>
      </c>
      <c r="I40" s="27">
        <v>47000</v>
      </c>
      <c r="J40" s="27">
        <v>46000</v>
      </c>
      <c r="K40" s="27">
        <v>1000</v>
      </c>
      <c r="L40" s="27">
        <v>2500</v>
      </c>
      <c r="M40" s="27"/>
      <c r="N40" s="46" t="s">
        <v>47</v>
      </c>
      <c r="O40" s="46"/>
      <c r="P40" s="46"/>
      <c r="Q40" s="65">
        <v>50000</v>
      </c>
      <c r="R40" s="46" t="s">
        <v>64</v>
      </c>
      <c r="S40" s="46" t="s">
        <v>279</v>
      </c>
      <c r="T40" s="46" t="s">
        <v>47</v>
      </c>
      <c r="U40" s="46"/>
      <c r="V40" s="46"/>
      <c r="W40" s="35"/>
      <c r="X40" s="35" t="s">
        <v>296</v>
      </c>
      <c r="Y40" s="35" t="s">
        <v>69</v>
      </c>
      <c r="Z40" s="27"/>
    </row>
    <row r="41" spans="1:26" s="21" customFormat="1" ht="12.75">
      <c r="A41" s="95" t="s">
        <v>117</v>
      </c>
      <c r="B41" s="96" t="s">
        <v>221</v>
      </c>
      <c r="C41" s="97"/>
      <c r="D41" s="98">
        <f>SUM(D42:D42)</f>
        <v>50000</v>
      </c>
      <c r="E41" s="98">
        <f t="shared" si="0"/>
        <v>0</v>
      </c>
      <c r="F41" s="98"/>
      <c r="G41" s="98"/>
      <c r="H41" s="98"/>
      <c r="I41" s="98">
        <f>SUM(I42:I42)</f>
        <v>41700</v>
      </c>
      <c r="J41" s="98">
        <f>SUM(J42:J42)</f>
        <v>8000</v>
      </c>
      <c r="K41" s="98">
        <f>SUM(K42:K42)</f>
        <v>30800</v>
      </c>
      <c r="L41" s="98">
        <f>SUM(L42:L42)</f>
        <v>8300</v>
      </c>
      <c r="M41" s="98">
        <f>SUM(M42:M42)</f>
        <v>0</v>
      </c>
      <c r="N41" s="99"/>
      <c r="O41" s="99"/>
      <c r="P41" s="99"/>
      <c r="Q41" s="100"/>
      <c r="R41" s="99"/>
      <c r="S41" s="99"/>
      <c r="T41" s="99"/>
      <c r="U41" s="99"/>
      <c r="V41" s="101"/>
      <c r="W41" s="102"/>
      <c r="X41" s="102"/>
      <c r="Y41" s="102"/>
      <c r="Z41" s="98"/>
    </row>
    <row r="42" spans="1:26" ht="25.5">
      <c r="A42" s="22">
        <f>+A40+1</f>
        <v>21</v>
      </c>
      <c r="B42" s="56" t="s">
        <v>193</v>
      </c>
      <c r="C42" s="39" t="s">
        <v>181</v>
      </c>
      <c r="D42" s="27">
        <v>50000</v>
      </c>
      <c r="E42" s="25">
        <f t="shared" si="0"/>
        <v>0</v>
      </c>
      <c r="F42" s="39" t="s">
        <v>194</v>
      </c>
      <c r="G42" s="45" t="s">
        <v>138</v>
      </c>
      <c r="H42" s="41" t="s">
        <v>195</v>
      </c>
      <c r="I42" s="27">
        <v>41700</v>
      </c>
      <c r="J42" s="27">
        <v>8000</v>
      </c>
      <c r="K42" s="27">
        <v>30800</v>
      </c>
      <c r="L42" s="27">
        <v>8300</v>
      </c>
      <c r="M42" s="39"/>
      <c r="N42" s="39" t="s">
        <v>47</v>
      </c>
      <c r="O42" s="39"/>
      <c r="P42" s="39"/>
      <c r="Q42" s="39"/>
      <c r="R42" s="39" t="s">
        <v>64</v>
      </c>
      <c r="S42" s="39"/>
      <c r="T42" s="39" t="s">
        <v>47</v>
      </c>
      <c r="U42" s="39"/>
      <c r="V42" s="39"/>
      <c r="W42" s="39"/>
      <c r="X42" s="39" t="s">
        <v>296</v>
      </c>
      <c r="Y42" s="39" t="s">
        <v>69</v>
      </c>
      <c r="Z42" s="41" t="s">
        <v>303</v>
      </c>
    </row>
    <row r="43" spans="1:26" s="16" customFormat="1" ht="12.75">
      <c r="A43" s="17" t="s">
        <v>53</v>
      </c>
      <c r="B43" s="18" t="s">
        <v>52</v>
      </c>
      <c r="C43" s="19"/>
      <c r="D43" s="20">
        <f>D44+D46+D48+D62+D64+D66+D79+D81+D84+D86+D92+D96</f>
        <v>531972</v>
      </c>
      <c r="E43" s="20">
        <f t="shared" si="0"/>
        <v>2.3646862246096134E-11</v>
      </c>
      <c r="F43" s="20"/>
      <c r="G43" s="20"/>
      <c r="H43" s="20"/>
      <c r="I43" s="20">
        <f>I44+I46+I48+I62+I64+I66+I79+I81+I84+I86+I92+I96</f>
        <v>522036.6</v>
      </c>
      <c r="J43" s="20">
        <f>J44+J46+J48+J62+J64+J66+J79+J81+J84+J86+J92+J96</f>
        <v>258014.6</v>
      </c>
      <c r="K43" s="20">
        <f>K44+K46+K48+K62+K64+K66+K79+K81+K84+K86+K92+K96</f>
        <v>264022</v>
      </c>
      <c r="L43" s="20">
        <f>L44+L46+L48+L62+L64+L66+L79+L81+L84+L86+L92+L96</f>
        <v>9935.4</v>
      </c>
      <c r="M43" s="20">
        <f>M44+M46+M48+M62+M64+M66+M79+M81+M84+M86+M92+M96</f>
        <v>0</v>
      </c>
      <c r="N43" s="19"/>
      <c r="O43" s="19"/>
      <c r="P43" s="19"/>
      <c r="Q43" s="19"/>
      <c r="R43" s="19"/>
      <c r="S43" s="19"/>
      <c r="T43" s="19"/>
      <c r="U43" s="19"/>
      <c r="V43" s="19"/>
      <c r="W43" s="19"/>
      <c r="X43" s="19"/>
      <c r="Y43" s="19"/>
      <c r="Z43" s="20"/>
    </row>
    <row r="44" spans="1:26" s="21" customFormat="1" ht="12.75">
      <c r="A44" s="95" t="s">
        <v>227</v>
      </c>
      <c r="B44" s="96" t="s">
        <v>214</v>
      </c>
      <c r="C44" s="97"/>
      <c r="D44" s="98">
        <f>SUM(D45:D45)</f>
        <v>1000</v>
      </c>
      <c r="E44" s="98">
        <f t="shared" si="0"/>
        <v>0</v>
      </c>
      <c r="F44" s="98"/>
      <c r="G44" s="98"/>
      <c r="H44" s="98"/>
      <c r="I44" s="98">
        <f>SUM(I45:I45)</f>
        <v>1000</v>
      </c>
      <c r="J44" s="98">
        <f>SUM(J45:J45)</f>
        <v>1000</v>
      </c>
      <c r="K44" s="98">
        <f>SUM(K45:K45)</f>
        <v>0</v>
      </c>
      <c r="L44" s="98">
        <f>SUM(L45:L45)</f>
        <v>0</v>
      </c>
      <c r="M44" s="98">
        <f>SUM(M45:M45)</f>
        <v>0</v>
      </c>
      <c r="N44" s="99"/>
      <c r="O44" s="99"/>
      <c r="P44" s="99"/>
      <c r="Q44" s="100"/>
      <c r="R44" s="99"/>
      <c r="S44" s="99"/>
      <c r="T44" s="99"/>
      <c r="U44" s="99"/>
      <c r="V44" s="101"/>
      <c r="W44" s="102"/>
      <c r="X44" s="102"/>
      <c r="Y44" s="102"/>
      <c r="Z44" s="98"/>
    </row>
    <row r="45" spans="1:26" ht="12.75">
      <c r="A45" s="22">
        <f>A42+1</f>
        <v>22</v>
      </c>
      <c r="B45" s="49" t="s">
        <v>242</v>
      </c>
      <c r="C45" s="39" t="s">
        <v>71</v>
      </c>
      <c r="D45" s="25">
        <f>+I45+L45+M45</f>
        <v>1000</v>
      </c>
      <c r="E45" s="25">
        <f t="shared" si="0"/>
        <v>0</v>
      </c>
      <c r="F45" s="38" t="s">
        <v>243</v>
      </c>
      <c r="G45" s="26" t="s">
        <v>83</v>
      </c>
      <c r="H45" s="46" t="s">
        <v>51</v>
      </c>
      <c r="I45" s="25">
        <v>1000</v>
      </c>
      <c r="J45" s="25">
        <v>1000</v>
      </c>
      <c r="K45" s="25"/>
      <c r="L45" s="25"/>
      <c r="M45" s="37"/>
      <c r="N45" s="39"/>
      <c r="O45" s="68"/>
      <c r="P45" s="68" t="s">
        <v>47</v>
      </c>
      <c r="Q45" s="68"/>
      <c r="R45" s="68" t="s">
        <v>64</v>
      </c>
      <c r="S45" s="29" t="s">
        <v>241</v>
      </c>
      <c r="T45" s="68" t="s">
        <v>47</v>
      </c>
      <c r="U45" s="68"/>
      <c r="V45" s="68"/>
      <c r="W45" s="69"/>
      <c r="X45" s="69" t="s">
        <v>296</v>
      </c>
      <c r="Y45" s="69" t="s">
        <v>90</v>
      </c>
      <c r="Z45" s="27"/>
    </row>
    <row r="46" spans="1:26" s="21" customFormat="1" ht="12.75">
      <c r="A46" s="95" t="s">
        <v>228</v>
      </c>
      <c r="B46" s="96" t="s">
        <v>223</v>
      </c>
      <c r="C46" s="97"/>
      <c r="D46" s="98">
        <f>D47</f>
        <v>4500</v>
      </c>
      <c r="E46" s="98">
        <f t="shared" si="0"/>
        <v>0</v>
      </c>
      <c r="F46" s="98"/>
      <c r="G46" s="98"/>
      <c r="H46" s="98"/>
      <c r="I46" s="98">
        <f>I47</f>
        <v>4500</v>
      </c>
      <c r="J46" s="98">
        <f>J47</f>
        <v>3200</v>
      </c>
      <c r="K46" s="98">
        <f>K47</f>
        <v>1300</v>
      </c>
      <c r="L46" s="98">
        <f>L47</f>
        <v>0</v>
      </c>
      <c r="M46" s="98">
        <f>M47</f>
        <v>0</v>
      </c>
      <c r="N46" s="99"/>
      <c r="O46" s="99"/>
      <c r="P46" s="99"/>
      <c r="Q46" s="100"/>
      <c r="R46" s="99"/>
      <c r="S46" s="99"/>
      <c r="T46" s="99"/>
      <c r="U46" s="99"/>
      <c r="V46" s="101"/>
      <c r="W46" s="102"/>
      <c r="X46" s="102"/>
      <c r="Y46" s="102"/>
      <c r="Z46" s="98"/>
    </row>
    <row r="47" spans="1:26" ht="25.5">
      <c r="A47" s="22">
        <f>A45+1</f>
        <v>23</v>
      </c>
      <c r="B47" s="49" t="s">
        <v>197</v>
      </c>
      <c r="C47" s="39" t="s">
        <v>147</v>
      </c>
      <c r="D47" s="25">
        <v>4500</v>
      </c>
      <c r="E47" s="25">
        <f t="shared" si="0"/>
        <v>0</v>
      </c>
      <c r="F47" s="38" t="s">
        <v>77</v>
      </c>
      <c r="G47" s="26" t="s">
        <v>78</v>
      </c>
      <c r="H47" s="27" t="s">
        <v>85</v>
      </c>
      <c r="I47" s="25">
        <v>4500</v>
      </c>
      <c r="J47" s="25">
        <v>3200</v>
      </c>
      <c r="K47" s="25">
        <v>1300</v>
      </c>
      <c r="L47" s="25">
        <v>0</v>
      </c>
      <c r="M47" s="37">
        <v>0</v>
      </c>
      <c r="N47" s="39"/>
      <c r="O47" s="68"/>
      <c r="P47" s="68" t="s">
        <v>47</v>
      </c>
      <c r="Q47" s="68"/>
      <c r="R47" s="68" t="s">
        <v>64</v>
      </c>
      <c r="S47" s="29" t="s">
        <v>198</v>
      </c>
      <c r="T47" s="68"/>
      <c r="U47" s="68"/>
      <c r="V47" s="68" t="s">
        <v>47</v>
      </c>
      <c r="W47" s="35" t="s">
        <v>270</v>
      </c>
      <c r="X47" s="35" t="s">
        <v>296</v>
      </c>
      <c r="Y47" s="35" t="s">
        <v>90</v>
      </c>
      <c r="Z47" s="39"/>
    </row>
    <row r="48" spans="1:26" s="21" customFormat="1" ht="12.75">
      <c r="A48" s="95" t="s">
        <v>229</v>
      </c>
      <c r="B48" s="96" t="s">
        <v>215</v>
      </c>
      <c r="C48" s="97"/>
      <c r="D48" s="98">
        <f>SUM(D49:D61)</f>
        <v>105867.5</v>
      </c>
      <c r="E48" s="98">
        <f t="shared" si="0"/>
        <v>0</v>
      </c>
      <c r="F48" s="98"/>
      <c r="G48" s="98"/>
      <c r="H48" s="98"/>
      <c r="I48" s="98">
        <f>SUM(I49:I61)</f>
        <v>102867.5</v>
      </c>
      <c r="J48" s="98">
        <f>SUM(J49:J61)</f>
        <v>10000</v>
      </c>
      <c r="K48" s="98">
        <f>SUM(K49:K61)</f>
        <v>92867.5</v>
      </c>
      <c r="L48" s="98">
        <f>SUM(L49:L61)</f>
        <v>3000</v>
      </c>
      <c r="M48" s="98">
        <f>SUM(M49:M61)</f>
        <v>0</v>
      </c>
      <c r="N48" s="99"/>
      <c r="O48" s="99"/>
      <c r="P48" s="99"/>
      <c r="Q48" s="100"/>
      <c r="R48" s="99"/>
      <c r="S48" s="99"/>
      <c r="T48" s="99"/>
      <c r="U48" s="99"/>
      <c r="V48" s="101"/>
      <c r="W48" s="102"/>
      <c r="X48" s="102"/>
      <c r="Y48" s="102"/>
      <c r="Z48" s="98"/>
    </row>
    <row r="49" spans="1:26" ht="12.75">
      <c r="A49" s="22">
        <f>A47+1</f>
        <v>24</v>
      </c>
      <c r="B49" s="49" t="s">
        <v>105</v>
      </c>
      <c r="C49" s="48" t="s">
        <v>148</v>
      </c>
      <c r="D49" s="25">
        <f aca="true" t="shared" si="3" ref="D49:D57">+I49+L49+M49</f>
        <v>10200</v>
      </c>
      <c r="E49" s="25">
        <f t="shared" si="0"/>
        <v>0</v>
      </c>
      <c r="F49" s="50" t="s">
        <v>121</v>
      </c>
      <c r="G49" s="51" t="s">
        <v>60</v>
      </c>
      <c r="H49" s="46" t="s">
        <v>51</v>
      </c>
      <c r="I49" s="27">
        <v>10200</v>
      </c>
      <c r="J49" s="27"/>
      <c r="K49" s="27">
        <v>10200</v>
      </c>
      <c r="L49" s="27"/>
      <c r="M49" s="27"/>
      <c r="N49" s="52" t="s">
        <v>47</v>
      </c>
      <c r="O49" s="52"/>
      <c r="P49" s="52"/>
      <c r="Q49" s="53">
        <v>8000</v>
      </c>
      <c r="R49" s="33" t="s">
        <v>118</v>
      </c>
      <c r="S49" s="29" t="s">
        <v>328</v>
      </c>
      <c r="T49" s="52"/>
      <c r="U49" s="54" t="s">
        <v>47</v>
      </c>
      <c r="V49" s="52"/>
      <c r="W49" s="35"/>
      <c r="X49" s="35" t="s">
        <v>296</v>
      </c>
      <c r="Y49" s="35" t="s">
        <v>90</v>
      </c>
      <c r="Z49" s="27"/>
    </row>
    <row r="50" spans="1:26" ht="12.75">
      <c r="A50" s="22">
        <f aca="true" t="shared" si="4" ref="A50:A103">+A49+1</f>
        <v>25</v>
      </c>
      <c r="B50" s="49" t="s">
        <v>106</v>
      </c>
      <c r="C50" s="48" t="s">
        <v>148</v>
      </c>
      <c r="D50" s="25">
        <f t="shared" si="3"/>
        <v>9290</v>
      </c>
      <c r="E50" s="25">
        <f t="shared" si="0"/>
        <v>0</v>
      </c>
      <c r="F50" s="50" t="s">
        <v>121</v>
      </c>
      <c r="G50" s="51" t="s">
        <v>60</v>
      </c>
      <c r="H50" s="46" t="s">
        <v>51</v>
      </c>
      <c r="I50" s="27">
        <v>9290</v>
      </c>
      <c r="J50" s="27"/>
      <c r="K50" s="27">
        <v>9290</v>
      </c>
      <c r="L50" s="27"/>
      <c r="M50" s="27"/>
      <c r="N50" s="52" t="s">
        <v>47</v>
      </c>
      <c r="O50" s="52"/>
      <c r="P50" s="52"/>
      <c r="Q50" s="53">
        <v>9600</v>
      </c>
      <c r="R50" s="33" t="s">
        <v>118</v>
      </c>
      <c r="S50" s="29" t="s">
        <v>329</v>
      </c>
      <c r="T50" s="52"/>
      <c r="U50" s="54" t="s">
        <v>47</v>
      </c>
      <c r="V50" s="52"/>
      <c r="W50" s="35"/>
      <c r="X50" s="35" t="s">
        <v>296</v>
      </c>
      <c r="Y50" s="35" t="s">
        <v>90</v>
      </c>
      <c r="Z50" s="27"/>
    </row>
    <row r="51" spans="1:26" ht="25.5">
      <c r="A51" s="22">
        <f t="shared" si="4"/>
        <v>26</v>
      </c>
      <c r="B51" s="49" t="s">
        <v>107</v>
      </c>
      <c r="C51" s="48" t="s">
        <v>148</v>
      </c>
      <c r="D51" s="25">
        <f t="shared" si="3"/>
        <v>17900</v>
      </c>
      <c r="E51" s="25">
        <f t="shared" si="0"/>
        <v>0</v>
      </c>
      <c r="F51" s="50" t="s">
        <v>59</v>
      </c>
      <c r="G51" s="51" t="s">
        <v>60</v>
      </c>
      <c r="H51" s="46" t="s">
        <v>51</v>
      </c>
      <c r="I51" s="27">
        <v>17900</v>
      </c>
      <c r="J51" s="27"/>
      <c r="K51" s="27">
        <v>17900</v>
      </c>
      <c r="L51" s="27"/>
      <c r="M51" s="27"/>
      <c r="N51" s="52" t="s">
        <v>47</v>
      </c>
      <c r="O51" s="52"/>
      <c r="P51" s="52"/>
      <c r="Q51" s="53">
        <v>12200</v>
      </c>
      <c r="R51" s="33" t="s">
        <v>118</v>
      </c>
      <c r="S51" s="29" t="s">
        <v>330</v>
      </c>
      <c r="T51" s="52"/>
      <c r="U51" s="54" t="s">
        <v>47</v>
      </c>
      <c r="V51" s="52"/>
      <c r="W51" s="35"/>
      <c r="X51" s="35" t="s">
        <v>296</v>
      </c>
      <c r="Y51" s="35" t="s">
        <v>90</v>
      </c>
      <c r="Z51" s="27"/>
    </row>
    <row r="52" spans="1:26" ht="25.5">
      <c r="A52" s="22">
        <f t="shared" si="4"/>
        <v>27</v>
      </c>
      <c r="B52" s="62" t="s">
        <v>108</v>
      </c>
      <c r="C52" s="48" t="s">
        <v>148</v>
      </c>
      <c r="D52" s="25">
        <f t="shared" si="3"/>
        <v>8295</v>
      </c>
      <c r="E52" s="25">
        <f t="shared" si="0"/>
        <v>0</v>
      </c>
      <c r="F52" s="70" t="s">
        <v>122</v>
      </c>
      <c r="G52" s="46" t="s">
        <v>60</v>
      </c>
      <c r="H52" s="46" t="s">
        <v>51</v>
      </c>
      <c r="I52" s="71">
        <v>8295</v>
      </c>
      <c r="J52" s="71"/>
      <c r="K52" s="71">
        <v>8295</v>
      </c>
      <c r="L52" s="71"/>
      <c r="M52" s="71"/>
      <c r="N52" s="46" t="s">
        <v>47</v>
      </c>
      <c r="O52" s="46"/>
      <c r="P52" s="46"/>
      <c r="Q52" s="65">
        <v>6026</v>
      </c>
      <c r="R52" s="72" t="s">
        <v>118</v>
      </c>
      <c r="S52" s="32" t="s">
        <v>331</v>
      </c>
      <c r="T52" s="46"/>
      <c r="U52" s="46" t="s">
        <v>47</v>
      </c>
      <c r="V52" s="46"/>
      <c r="W52" s="35"/>
      <c r="X52" s="35" t="s">
        <v>296</v>
      </c>
      <c r="Y52" s="35" t="s">
        <v>90</v>
      </c>
      <c r="Z52" s="27"/>
    </row>
    <row r="53" spans="1:26" ht="12.75">
      <c r="A53" s="22">
        <f t="shared" si="4"/>
        <v>28</v>
      </c>
      <c r="B53" s="73" t="s">
        <v>110</v>
      </c>
      <c r="C53" s="48" t="s">
        <v>148</v>
      </c>
      <c r="D53" s="25">
        <f t="shared" si="3"/>
        <v>11797.5</v>
      </c>
      <c r="E53" s="25">
        <f t="shared" si="0"/>
        <v>0</v>
      </c>
      <c r="F53" s="63" t="s">
        <v>67</v>
      </c>
      <c r="G53" s="27" t="s">
        <v>60</v>
      </c>
      <c r="H53" s="46" t="s">
        <v>51</v>
      </c>
      <c r="I53" s="27">
        <v>11797.5</v>
      </c>
      <c r="J53" s="63"/>
      <c r="K53" s="63">
        <v>11797.5</v>
      </c>
      <c r="L53" s="63"/>
      <c r="M53" s="63"/>
      <c r="N53" s="46" t="s">
        <v>47</v>
      </c>
      <c r="O53" s="46"/>
      <c r="P53" s="46"/>
      <c r="Q53" s="65">
        <v>7867</v>
      </c>
      <c r="R53" s="46" t="s">
        <v>118</v>
      </c>
      <c r="S53" s="39" t="s">
        <v>332</v>
      </c>
      <c r="T53" s="46"/>
      <c r="U53" s="46" t="s">
        <v>47</v>
      </c>
      <c r="V53" s="46"/>
      <c r="W53" s="35"/>
      <c r="X53" s="35" t="s">
        <v>296</v>
      </c>
      <c r="Y53" s="35" t="s">
        <v>90</v>
      </c>
      <c r="Z53" s="27"/>
    </row>
    <row r="54" spans="1:26" ht="12.75">
      <c r="A54" s="22">
        <f t="shared" si="4"/>
        <v>29</v>
      </c>
      <c r="B54" s="74" t="s">
        <v>111</v>
      </c>
      <c r="C54" s="48" t="s">
        <v>148</v>
      </c>
      <c r="D54" s="25">
        <f t="shared" si="3"/>
        <v>120</v>
      </c>
      <c r="E54" s="25">
        <f t="shared" si="0"/>
        <v>0</v>
      </c>
      <c r="F54" s="75" t="s">
        <v>122</v>
      </c>
      <c r="G54" s="46" t="s">
        <v>60</v>
      </c>
      <c r="H54" s="46" t="s">
        <v>51</v>
      </c>
      <c r="I54" s="27">
        <v>120</v>
      </c>
      <c r="J54" s="27"/>
      <c r="K54" s="27">
        <v>120</v>
      </c>
      <c r="L54" s="27"/>
      <c r="M54" s="27"/>
      <c r="N54" s="46" t="s">
        <v>47</v>
      </c>
      <c r="O54" s="46"/>
      <c r="P54" s="46"/>
      <c r="Q54" s="65">
        <v>5151</v>
      </c>
      <c r="R54" s="46" t="s">
        <v>118</v>
      </c>
      <c r="S54" s="46" t="s">
        <v>333</v>
      </c>
      <c r="T54" s="46"/>
      <c r="U54" s="46" t="s">
        <v>47</v>
      </c>
      <c r="V54" s="46"/>
      <c r="W54" s="35"/>
      <c r="X54" s="35" t="s">
        <v>296</v>
      </c>
      <c r="Y54" s="35" t="s">
        <v>90</v>
      </c>
      <c r="Z54" s="27"/>
    </row>
    <row r="55" spans="1:26" ht="12.75">
      <c r="A55" s="22">
        <f t="shared" si="4"/>
        <v>30</v>
      </c>
      <c r="B55" s="49" t="s">
        <v>112</v>
      </c>
      <c r="C55" s="48" t="s">
        <v>148</v>
      </c>
      <c r="D55" s="25">
        <f t="shared" si="3"/>
        <v>9635</v>
      </c>
      <c r="E55" s="25">
        <f t="shared" si="0"/>
        <v>0</v>
      </c>
      <c r="F55" s="75" t="s">
        <v>124</v>
      </c>
      <c r="G55" s="46" t="s">
        <v>60</v>
      </c>
      <c r="H55" s="46" t="s">
        <v>51</v>
      </c>
      <c r="I55" s="27">
        <v>9635</v>
      </c>
      <c r="J55" s="27"/>
      <c r="K55" s="27">
        <v>9635</v>
      </c>
      <c r="L55" s="27"/>
      <c r="M55" s="27"/>
      <c r="N55" s="46" t="s">
        <v>47</v>
      </c>
      <c r="O55" s="46"/>
      <c r="P55" s="46"/>
      <c r="Q55" s="65">
        <v>4446</v>
      </c>
      <c r="R55" s="46" t="s">
        <v>118</v>
      </c>
      <c r="S55" s="46" t="s">
        <v>334</v>
      </c>
      <c r="T55" s="46"/>
      <c r="U55" s="46" t="s">
        <v>47</v>
      </c>
      <c r="V55" s="46"/>
      <c r="W55" s="35"/>
      <c r="X55" s="35" t="s">
        <v>296</v>
      </c>
      <c r="Y55" s="35" t="s">
        <v>90</v>
      </c>
      <c r="Z55" s="27"/>
    </row>
    <row r="56" spans="1:26" ht="25.5">
      <c r="A56" s="22">
        <f t="shared" si="4"/>
        <v>31</v>
      </c>
      <c r="B56" s="49" t="s">
        <v>113</v>
      </c>
      <c r="C56" s="48" t="s">
        <v>148</v>
      </c>
      <c r="D56" s="25">
        <f t="shared" si="3"/>
        <v>10000</v>
      </c>
      <c r="E56" s="25">
        <f t="shared" si="0"/>
        <v>0</v>
      </c>
      <c r="F56" s="50" t="s">
        <v>124</v>
      </c>
      <c r="G56" s="51" t="s">
        <v>60</v>
      </c>
      <c r="H56" s="46" t="s">
        <v>51</v>
      </c>
      <c r="I56" s="27">
        <v>10000</v>
      </c>
      <c r="J56" s="27"/>
      <c r="K56" s="27">
        <v>10000</v>
      </c>
      <c r="L56" s="27"/>
      <c r="M56" s="27"/>
      <c r="N56" s="52" t="s">
        <v>47</v>
      </c>
      <c r="O56" s="52"/>
      <c r="P56" s="52"/>
      <c r="Q56" s="53">
        <v>8254</v>
      </c>
      <c r="R56" s="33" t="s">
        <v>118</v>
      </c>
      <c r="S56" s="29" t="s">
        <v>335</v>
      </c>
      <c r="T56" s="52"/>
      <c r="U56" s="54" t="s">
        <v>47</v>
      </c>
      <c r="V56" s="52"/>
      <c r="W56" s="35"/>
      <c r="X56" s="35" t="s">
        <v>296</v>
      </c>
      <c r="Y56" s="35" t="s">
        <v>90</v>
      </c>
      <c r="Z56" s="27"/>
    </row>
    <row r="57" spans="1:26" ht="12.75">
      <c r="A57" s="22">
        <f t="shared" si="4"/>
        <v>32</v>
      </c>
      <c r="B57" s="49" t="s">
        <v>115</v>
      </c>
      <c r="C57" s="48" t="s">
        <v>148</v>
      </c>
      <c r="D57" s="25">
        <f t="shared" si="3"/>
        <v>6380</v>
      </c>
      <c r="E57" s="25">
        <f t="shared" si="0"/>
        <v>0</v>
      </c>
      <c r="F57" s="50" t="s">
        <v>125</v>
      </c>
      <c r="G57" s="51" t="s">
        <v>60</v>
      </c>
      <c r="H57" s="46" t="s">
        <v>51</v>
      </c>
      <c r="I57" s="27">
        <v>6380</v>
      </c>
      <c r="J57" s="27"/>
      <c r="K57" s="27">
        <v>6380</v>
      </c>
      <c r="L57" s="27"/>
      <c r="M57" s="27"/>
      <c r="N57" s="52" t="s">
        <v>47</v>
      </c>
      <c r="O57" s="52"/>
      <c r="P57" s="52"/>
      <c r="Q57" s="53">
        <v>3101</v>
      </c>
      <c r="R57" s="33" t="s">
        <v>118</v>
      </c>
      <c r="S57" s="29" t="s">
        <v>336</v>
      </c>
      <c r="T57" s="52"/>
      <c r="U57" s="54" t="s">
        <v>47</v>
      </c>
      <c r="V57" s="52"/>
      <c r="W57" s="35"/>
      <c r="X57" s="35" t="s">
        <v>296</v>
      </c>
      <c r="Y57" s="35" t="s">
        <v>90</v>
      </c>
      <c r="Z57" s="27"/>
    </row>
    <row r="58" spans="1:26" ht="12.75">
      <c r="A58" s="22">
        <f t="shared" si="4"/>
        <v>33</v>
      </c>
      <c r="B58" s="49" t="s">
        <v>257</v>
      </c>
      <c r="C58" s="48" t="s">
        <v>148</v>
      </c>
      <c r="D58" s="25">
        <v>3000</v>
      </c>
      <c r="E58" s="25">
        <f t="shared" si="0"/>
        <v>0</v>
      </c>
      <c r="F58" s="50" t="s">
        <v>258</v>
      </c>
      <c r="G58" s="45" t="s">
        <v>138</v>
      </c>
      <c r="H58" s="46" t="s">
        <v>51</v>
      </c>
      <c r="I58" s="27">
        <v>500</v>
      </c>
      <c r="J58" s="27"/>
      <c r="K58" s="27">
        <v>500</v>
      </c>
      <c r="L58" s="27">
        <v>2500</v>
      </c>
      <c r="M58" s="27"/>
      <c r="N58" s="52" t="s">
        <v>47</v>
      </c>
      <c r="O58" s="52"/>
      <c r="P58" s="52"/>
      <c r="Q58" s="53"/>
      <c r="R58" s="33" t="s">
        <v>90</v>
      </c>
      <c r="S58" s="29"/>
      <c r="T58" s="52" t="s">
        <v>47</v>
      </c>
      <c r="U58" s="54"/>
      <c r="V58" s="52"/>
      <c r="W58" s="35"/>
      <c r="X58" s="35" t="s">
        <v>296</v>
      </c>
      <c r="Y58" s="35" t="s">
        <v>90</v>
      </c>
      <c r="Z58" s="27" t="s">
        <v>304</v>
      </c>
    </row>
    <row r="59" spans="1:26" ht="25.5">
      <c r="A59" s="22">
        <f t="shared" si="4"/>
        <v>34</v>
      </c>
      <c r="B59" s="49" t="s">
        <v>275</v>
      </c>
      <c r="C59" s="48" t="s">
        <v>148</v>
      </c>
      <c r="D59" s="25">
        <v>2000</v>
      </c>
      <c r="E59" s="25">
        <f t="shared" si="0"/>
        <v>0</v>
      </c>
      <c r="F59" s="50" t="s">
        <v>280</v>
      </c>
      <c r="G59" s="51" t="s">
        <v>138</v>
      </c>
      <c r="H59" s="51" t="s">
        <v>316</v>
      </c>
      <c r="I59" s="27">
        <v>1500</v>
      </c>
      <c r="J59" s="27"/>
      <c r="K59" s="27">
        <v>1500</v>
      </c>
      <c r="L59" s="27">
        <v>500</v>
      </c>
      <c r="M59" s="27"/>
      <c r="N59" s="52" t="s">
        <v>47</v>
      </c>
      <c r="O59" s="52"/>
      <c r="P59" s="52"/>
      <c r="Q59" s="53">
        <v>11000</v>
      </c>
      <c r="R59" s="33" t="s">
        <v>64</v>
      </c>
      <c r="S59" s="29" t="s">
        <v>274</v>
      </c>
      <c r="T59" s="52"/>
      <c r="U59" s="54"/>
      <c r="V59" s="52" t="s">
        <v>47</v>
      </c>
      <c r="W59" s="35" t="s">
        <v>270</v>
      </c>
      <c r="X59" s="35" t="s">
        <v>296</v>
      </c>
      <c r="Y59" s="35" t="s">
        <v>90</v>
      </c>
      <c r="Z59" s="27"/>
    </row>
    <row r="60" spans="1:26" ht="38.25">
      <c r="A60" s="22">
        <f t="shared" si="4"/>
        <v>35</v>
      </c>
      <c r="B60" s="49" t="s">
        <v>260</v>
      </c>
      <c r="C60" s="48" t="s">
        <v>148</v>
      </c>
      <c r="D60" s="25">
        <v>750</v>
      </c>
      <c r="E60" s="25">
        <f t="shared" si="0"/>
        <v>0</v>
      </c>
      <c r="F60" s="50" t="s">
        <v>281</v>
      </c>
      <c r="G60" s="51" t="s">
        <v>78</v>
      </c>
      <c r="H60" s="46" t="s">
        <v>51</v>
      </c>
      <c r="I60" s="27">
        <v>750</v>
      </c>
      <c r="J60" s="27"/>
      <c r="K60" s="27">
        <v>750</v>
      </c>
      <c r="L60" s="27"/>
      <c r="M60" s="27"/>
      <c r="N60" s="52" t="s">
        <v>47</v>
      </c>
      <c r="O60" s="52"/>
      <c r="P60" s="52"/>
      <c r="Q60" s="53">
        <v>2500</v>
      </c>
      <c r="R60" s="46" t="s">
        <v>118</v>
      </c>
      <c r="S60" s="29" t="s">
        <v>261</v>
      </c>
      <c r="T60" s="52" t="s">
        <v>47</v>
      </c>
      <c r="U60" s="54"/>
      <c r="V60" s="52"/>
      <c r="W60" s="35"/>
      <c r="X60" s="35" t="s">
        <v>296</v>
      </c>
      <c r="Y60" s="35" t="s">
        <v>90</v>
      </c>
      <c r="Z60" s="27"/>
    </row>
    <row r="61" spans="1:26" ht="25.5">
      <c r="A61" s="22">
        <f t="shared" si="4"/>
        <v>36</v>
      </c>
      <c r="B61" s="49" t="s">
        <v>199</v>
      </c>
      <c r="C61" s="48" t="s">
        <v>148</v>
      </c>
      <c r="D61" s="25">
        <v>16500</v>
      </c>
      <c r="E61" s="25">
        <f t="shared" si="0"/>
        <v>0</v>
      </c>
      <c r="F61" s="50" t="s">
        <v>200</v>
      </c>
      <c r="G61" s="51" t="s">
        <v>78</v>
      </c>
      <c r="H61" s="46" t="s">
        <v>51</v>
      </c>
      <c r="I61" s="27">
        <v>16500</v>
      </c>
      <c r="J61" s="27">
        <v>10000</v>
      </c>
      <c r="K61" s="27">
        <v>6500</v>
      </c>
      <c r="L61" s="27"/>
      <c r="M61" s="27"/>
      <c r="N61" s="52" t="s">
        <v>47</v>
      </c>
      <c r="O61" s="52"/>
      <c r="P61" s="52"/>
      <c r="Q61" s="53">
        <v>18223</v>
      </c>
      <c r="R61" s="33" t="s">
        <v>201</v>
      </c>
      <c r="S61" s="29" t="s">
        <v>202</v>
      </c>
      <c r="T61" s="52"/>
      <c r="U61" s="54" t="s">
        <v>47</v>
      </c>
      <c r="V61" s="52"/>
      <c r="W61" s="35"/>
      <c r="X61" s="35" t="s">
        <v>296</v>
      </c>
      <c r="Y61" s="35" t="s">
        <v>90</v>
      </c>
      <c r="Z61" s="27"/>
    </row>
    <row r="62" spans="1:26" s="21" customFormat="1" ht="12.75">
      <c r="A62" s="95" t="s">
        <v>230</v>
      </c>
      <c r="B62" s="96" t="s">
        <v>216</v>
      </c>
      <c r="C62" s="97"/>
      <c r="D62" s="98">
        <f>D63</f>
        <v>1869</v>
      </c>
      <c r="E62" s="98">
        <f t="shared" si="0"/>
        <v>0</v>
      </c>
      <c r="F62" s="98"/>
      <c r="G62" s="98"/>
      <c r="H62" s="98"/>
      <c r="I62" s="98">
        <f>I63</f>
        <v>1869</v>
      </c>
      <c r="J62" s="98">
        <f>J63</f>
        <v>0</v>
      </c>
      <c r="K62" s="98">
        <f>K63</f>
        <v>1869</v>
      </c>
      <c r="L62" s="98">
        <f>L63</f>
        <v>0</v>
      </c>
      <c r="M62" s="98">
        <f>M63</f>
        <v>0</v>
      </c>
      <c r="N62" s="99"/>
      <c r="O62" s="99"/>
      <c r="P62" s="99"/>
      <c r="Q62" s="100"/>
      <c r="R62" s="99"/>
      <c r="S62" s="99"/>
      <c r="T62" s="99"/>
      <c r="U62" s="99"/>
      <c r="V62" s="101"/>
      <c r="W62" s="102"/>
      <c r="X62" s="102"/>
      <c r="Y62" s="102"/>
      <c r="Z62" s="98"/>
    </row>
    <row r="63" spans="1:26" ht="25.5">
      <c r="A63" s="22">
        <f>A61+1</f>
        <v>37</v>
      </c>
      <c r="B63" s="49" t="s">
        <v>114</v>
      </c>
      <c r="C63" s="48" t="s">
        <v>66</v>
      </c>
      <c r="D63" s="25">
        <f>+I63+L63+M63</f>
        <v>1869</v>
      </c>
      <c r="E63" s="25">
        <f t="shared" si="0"/>
        <v>0</v>
      </c>
      <c r="F63" s="50" t="s">
        <v>124</v>
      </c>
      <c r="G63" s="51" t="s">
        <v>60</v>
      </c>
      <c r="H63" s="46" t="s">
        <v>51</v>
      </c>
      <c r="I63" s="27">
        <v>1869</v>
      </c>
      <c r="J63" s="27"/>
      <c r="K63" s="27">
        <v>1869</v>
      </c>
      <c r="L63" s="27"/>
      <c r="M63" s="27"/>
      <c r="N63" s="52" t="s">
        <v>47</v>
      </c>
      <c r="O63" s="52"/>
      <c r="P63" s="52"/>
      <c r="Q63" s="53">
        <v>1237</v>
      </c>
      <c r="R63" s="33" t="s">
        <v>118</v>
      </c>
      <c r="S63" s="29" t="s">
        <v>337</v>
      </c>
      <c r="T63" s="52"/>
      <c r="U63" s="54" t="s">
        <v>47</v>
      </c>
      <c r="V63" s="52"/>
      <c r="W63" s="35"/>
      <c r="X63" s="35" t="s">
        <v>296</v>
      </c>
      <c r="Y63" s="35" t="s">
        <v>90</v>
      </c>
      <c r="Z63" s="27"/>
    </row>
    <row r="64" spans="1:26" s="21" customFormat="1" ht="12.75">
      <c r="A64" s="95" t="s">
        <v>231</v>
      </c>
      <c r="B64" s="96" t="s">
        <v>290</v>
      </c>
      <c r="C64" s="97"/>
      <c r="D64" s="98">
        <f>D65</f>
        <v>2000</v>
      </c>
      <c r="E64" s="98">
        <f t="shared" si="0"/>
        <v>0</v>
      </c>
      <c r="F64" s="98"/>
      <c r="G64" s="98"/>
      <c r="H64" s="98"/>
      <c r="I64" s="98">
        <f>I65</f>
        <v>2000</v>
      </c>
      <c r="J64" s="98">
        <f>J65</f>
        <v>0</v>
      </c>
      <c r="K64" s="98">
        <f>K65</f>
        <v>2000</v>
      </c>
      <c r="L64" s="98">
        <f>L65</f>
        <v>0</v>
      </c>
      <c r="M64" s="98">
        <f>M65</f>
        <v>0</v>
      </c>
      <c r="N64" s="99"/>
      <c r="O64" s="99"/>
      <c r="P64" s="99"/>
      <c r="Q64" s="100"/>
      <c r="R64" s="99"/>
      <c r="S64" s="99"/>
      <c r="T64" s="99"/>
      <c r="U64" s="99"/>
      <c r="V64" s="101"/>
      <c r="W64" s="102"/>
      <c r="X64" s="102"/>
      <c r="Y64" s="102"/>
      <c r="Z64" s="98"/>
    </row>
    <row r="65" spans="1:26" ht="25.5">
      <c r="A65" s="22">
        <f>A63+1</f>
        <v>38</v>
      </c>
      <c r="B65" s="49" t="s">
        <v>284</v>
      </c>
      <c r="C65" s="48" t="s">
        <v>149</v>
      </c>
      <c r="D65" s="25">
        <v>2000</v>
      </c>
      <c r="E65" s="25">
        <f t="shared" si="0"/>
        <v>0</v>
      </c>
      <c r="F65" s="50" t="s">
        <v>281</v>
      </c>
      <c r="G65" s="51" t="s">
        <v>78</v>
      </c>
      <c r="H65" s="27" t="s">
        <v>282</v>
      </c>
      <c r="I65" s="27">
        <v>2000</v>
      </c>
      <c r="J65" s="27"/>
      <c r="K65" s="27">
        <v>2000</v>
      </c>
      <c r="L65" s="27"/>
      <c r="M65" s="27"/>
      <c r="N65" s="52" t="s">
        <v>47</v>
      </c>
      <c r="O65" s="52"/>
      <c r="P65" s="52"/>
      <c r="Q65" s="53"/>
      <c r="R65" s="33" t="s">
        <v>283</v>
      </c>
      <c r="S65" s="29"/>
      <c r="T65" s="52" t="s">
        <v>47</v>
      </c>
      <c r="U65" s="54"/>
      <c r="V65" s="52"/>
      <c r="W65" s="35"/>
      <c r="X65" s="35" t="s">
        <v>296</v>
      </c>
      <c r="Y65" s="35" t="s">
        <v>90</v>
      </c>
      <c r="Z65" s="26" t="s">
        <v>312</v>
      </c>
    </row>
    <row r="66" spans="1:26" s="21" customFormat="1" ht="12.75">
      <c r="A66" s="95" t="s">
        <v>232</v>
      </c>
      <c r="B66" s="96" t="s">
        <v>219</v>
      </c>
      <c r="C66" s="97"/>
      <c r="D66" s="98">
        <f>SUM(D67:D78)</f>
        <v>30125.9</v>
      </c>
      <c r="E66" s="98">
        <f t="shared" si="0"/>
        <v>0</v>
      </c>
      <c r="F66" s="98"/>
      <c r="G66" s="98"/>
      <c r="H66" s="98"/>
      <c r="I66" s="98">
        <f>SUM(I67:I78)</f>
        <v>27299.3</v>
      </c>
      <c r="J66" s="98">
        <f>SUM(J67:J78)</f>
        <v>11703.1</v>
      </c>
      <c r="K66" s="98">
        <f>SUM(K67:K78)</f>
        <v>15596.2</v>
      </c>
      <c r="L66" s="98">
        <f>SUM(L67:L78)</f>
        <v>2826.6</v>
      </c>
      <c r="M66" s="98">
        <f>SUM(M67:M78)</f>
        <v>0</v>
      </c>
      <c r="N66" s="99"/>
      <c r="O66" s="99"/>
      <c r="P66" s="99"/>
      <c r="Q66" s="100"/>
      <c r="R66" s="99"/>
      <c r="S66" s="99"/>
      <c r="T66" s="99"/>
      <c r="U66" s="99"/>
      <c r="V66" s="101"/>
      <c r="W66" s="102"/>
      <c r="X66" s="102"/>
      <c r="Y66" s="102"/>
      <c r="Z66" s="98"/>
    </row>
    <row r="67" spans="1:26" ht="25.5">
      <c r="A67" s="22">
        <f>A65+1</f>
        <v>39</v>
      </c>
      <c r="B67" s="23" t="s">
        <v>271</v>
      </c>
      <c r="C67" s="24" t="s">
        <v>50</v>
      </c>
      <c r="D67" s="111">
        <f aca="true" t="shared" si="5" ref="D67:D74">+I67+L67+M67</f>
        <v>2022.1999999999998</v>
      </c>
      <c r="E67" s="25">
        <f t="shared" si="0"/>
        <v>0</v>
      </c>
      <c r="F67" s="26" t="s">
        <v>91</v>
      </c>
      <c r="G67" s="26" t="s">
        <v>49</v>
      </c>
      <c r="H67" s="46" t="s">
        <v>51</v>
      </c>
      <c r="I67" s="25">
        <f>+J67</f>
        <v>1559.6</v>
      </c>
      <c r="J67" s="25">
        <v>1559.6</v>
      </c>
      <c r="K67" s="25"/>
      <c r="L67" s="25">
        <v>462.6</v>
      </c>
      <c r="M67" s="28"/>
      <c r="N67" s="29"/>
      <c r="O67" s="30" t="s">
        <v>47</v>
      </c>
      <c r="P67" s="30"/>
      <c r="Q67" s="31"/>
      <c r="R67" s="32" t="s">
        <v>90</v>
      </c>
      <c r="S67" s="33" t="s">
        <v>92</v>
      </c>
      <c r="T67" s="34"/>
      <c r="U67" s="34"/>
      <c r="V67" s="34" t="s">
        <v>47</v>
      </c>
      <c r="W67" s="35" t="s">
        <v>270</v>
      </c>
      <c r="X67" s="35" t="s">
        <v>296</v>
      </c>
      <c r="Y67" s="35" t="s">
        <v>90</v>
      </c>
      <c r="Z67" s="27"/>
    </row>
    <row r="68" spans="1:26" ht="12.75">
      <c r="A68" s="22">
        <f t="shared" si="4"/>
        <v>40</v>
      </c>
      <c r="B68" s="23" t="s">
        <v>272</v>
      </c>
      <c r="C68" s="24" t="s">
        <v>50</v>
      </c>
      <c r="D68" s="111">
        <f t="shared" si="5"/>
        <v>856</v>
      </c>
      <c r="E68" s="25">
        <f t="shared" si="0"/>
        <v>0</v>
      </c>
      <c r="F68" s="26" t="s">
        <v>88</v>
      </c>
      <c r="G68" s="26" t="s">
        <v>49</v>
      </c>
      <c r="H68" s="46" t="s">
        <v>51</v>
      </c>
      <c r="I68" s="25">
        <v>856</v>
      </c>
      <c r="J68" s="25"/>
      <c r="K68" s="25">
        <v>856</v>
      </c>
      <c r="L68" s="28"/>
      <c r="M68" s="28"/>
      <c r="N68" s="29"/>
      <c r="O68" s="30" t="s">
        <v>47</v>
      </c>
      <c r="P68" s="30"/>
      <c r="Q68" s="31"/>
      <c r="R68" s="32" t="s">
        <v>64</v>
      </c>
      <c r="S68" s="33"/>
      <c r="T68" s="34"/>
      <c r="U68" s="34"/>
      <c r="V68" s="34" t="s">
        <v>47</v>
      </c>
      <c r="W68" s="35" t="s">
        <v>270</v>
      </c>
      <c r="X68" s="35" t="s">
        <v>296</v>
      </c>
      <c r="Y68" s="35" t="s">
        <v>90</v>
      </c>
      <c r="Z68" s="27" t="s">
        <v>306</v>
      </c>
    </row>
    <row r="69" spans="1:26" ht="12.75">
      <c r="A69" s="22">
        <f t="shared" si="4"/>
        <v>41</v>
      </c>
      <c r="B69" s="23" t="s">
        <v>86</v>
      </c>
      <c r="C69" s="24" t="s">
        <v>50</v>
      </c>
      <c r="D69" s="111">
        <f t="shared" si="5"/>
        <v>1519.5</v>
      </c>
      <c r="E69" s="25">
        <f t="shared" si="0"/>
        <v>0</v>
      </c>
      <c r="F69" s="26" t="s">
        <v>89</v>
      </c>
      <c r="G69" s="26" t="s">
        <v>49</v>
      </c>
      <c r="H69" s="46" t="s">
        <v>51</v>
      </c>
      <c r="I69" s="25">
        <v>1519.5</v>
      </c>
      <c r="J69" s="25">
        <v>1519.5</v>
      </c>
      <c r="K69" s="25"/>
      <c r="L69" s="28"/>
      <c r="M69" s="28"/>
      <c r="N69" s="29"/>
      <c r="O69" s="30" t="s">
        <v>47</v>
      </c>
      <c r="P69" s="30"/>
      <c r="Q69" s="31"/>
      <c r="R69" s="32" t="s">
        <v>64</v>
      </c>
      <c r="S69" s="33"/>
      <c r="T69" s="34"/>
      <c r="U69" s="34"/>
      <c r="V69" s="34" t="s">
        <v>47</v>
      </c>
      <c r="W69" s="35" t="s">
        <v>270</v>
      </c>
      <c r="X69" s="35" t="s">
        <v>296</v>
      </c>
      <c r="Y69" s="35" t="s">
        <v>90</v>
      </c>
      <c r="Z69" s="27" t="s">
        <v>306</v>
      </c>
    </row>
    <row r="70" spans="1:26" ht="25.5">
      <c r="A70" s="22">
        <f t="shared" si="4"/>
        <v>42</v>
      </c>
      <c r="B70" s="49" t="s">
        <v>98</v>
      </c>
      <c r="C70" s="48" t="s">
        <v>50</v>
      </c>
      <c r="D70" s="25">
        <f>+I70+L70+M70</f>
        <v>6000</v>
      </c>
      <c r="E70" s="25">
        <f t="shared" si="0"/>
        <v>0</v>
      </c>
      <c r="F70" s="50" t="s">
        <v>99</v>
      </c>
      <c r="G70" s="51" t="s">
        <v>83</v>
      </c>
      <c r="H70" s="46" t="s">
        <v>51</v>
      </c>
      <c r="I70" s="27">
        <v>6000</v>
      </c>
      <c r="J70" s="27"/>
      <c r="K70" s="27">
        <v>6000</v>
      </c>
      <c r="L70" s="27"/>
      <c r="M70" s="27"/>
      <c r="N70" s="52" t="s">
        <v>47</v>
      </c>
      <c r="O70" s="52"/>
      <c r="P70" s="52"/>
      <c r="Q70" s="53"/>
      <c r="R70" s="33" t="s">
        <v>96</v>
      </c>
      <c r="S70" s="29" t="s">
        <v>97</v>
      </c>
      <c r="T70" s="52"/>
      <c r="U70" s="54"/>
      <c r="V70" s="52" t="s">
        <v>47</v>
      </c>
      <c r="W70" s="35" t="s">
        <v>270</v>
      </c>
      <c r="X70" s="35" t="s">
        <v>296</v>
      </c>
      <c r="Y70" s="35" t="s">
        <v>90</v>
      </c>
      <c r="Z70" s="27"/>
    </row>
    <row r="71" spans="1:26" ht="12.75">
      <c r="A71" s="22">
        <f t="shared" si="4"/>
        <v>43</v>
      </c>
      <c r="B71" s="49" t="s">
        <v>103</v>
      </c>
      <c r="C71" s="48" t="s">
        <v>50</v>
      </c>
      <c r="D71" s="25">
        <f t="shared" si="5"/>
        <v>2000</v>
      </c>
      <c r="E71" s="25">
        <f t="shared" si="0"/>
        <v>0</v>
      </c>
      <c r="F71" s="50" t="s">
        <v>116</v>
      </c>
      <c r="G71" s="51" t="s">
        <v>60</v>
      </c>
      <c r="H71" s="46" t="s">
        <v>51</v>
      </c>
      <c r="I71" s="27">
        <v>2000</v>
      </c>
      <c r="J71" s="27"/>
      <c r="K71" s="27">
        <v>2000</v>
      </c>
      <c r="L71" s="27"/>
      <c r="M71" s="27"/>
      <c r="N71" s="52" t="s">
        <v>47</v>
      </c>
      <c r="O71" s="52"/>
      <c r="P71" s="52"/>
      <c r="Q71" s="53">
        <v>13000</v>
      </c>
      <c r="R71" s="33" t="s">
        <v>118</v>
      </c>
      <c r="S71" s="29" t="s">
        <v>119</v>
      </c>
      <c r="T71" s="52"/>
      <c r="U71" s="54" t="s">
        <v>47</v>
      </c>
      <c r="V71" s="52"/>
      <c r="W71" s="35"/>
      <c r="X71" s="35" t="s">
        <v>296</v>
      </c>
      <c r="Y71" s="35" t="s">
        <v>90</v>
      </c>
      <c r="Z71" s="27"/>
    </row>
    <row r="72" spans="1:26" ht="39" customHeight="1">
      <c r="A72" s="22">
        <f t="shared" si="4"/>
        <v>44</v>
      </c>
      <c r="B72" s="43" t="s">
        <v>129</v>
      </c>
      <c r="C72" s="48" t="s">
        <v>50</v>
      </c>
      <c r="D72" s="25">
        <f t="shared" si="5"/>
        <v>1737</v>
      </c>
      <c r="E72" s="25">
        <f t="shared" si="0"/>
        <v>0</v>
      </c>
      <c r="F72" s="33" t="s">
        <v>133</v>
      </c>
      <c r="G72" s="45" t="s">
        <v>60</v>
      </c>
      <c r="H72" s="46" t="s">
        <v>51</v>
      </c>
      <c r="I72" s="27">
        <v>1737</v>
      </c>
      <c r="J72" s="27"/>
      <c r="K72" s="27">
        <v>1737</v>
      </c>
      <c r="L72" s="27"/>
      <c r="M72" s="27"/>
      <c r="N72" s="33" t="s">
        <v>47</v>
      </c>
      <c r="O72" s="33"/>
      <c r="P72" s="33"/>
      <c r="Q72" s="47"/>
      <c r="R72" s="33" t="s">
        <v>118</v>
      </c>
      <c r="S72" s="33" t="s">
        <v>134</v>
      </c>
      <c r="T72" s="33" t="s">
        <v>47</v>
      </c>
      <c r="U72" s="33"/>
      <c r="V72" s="48"/>
      <c r="W72" s="35"/>
      <c r="X72" s="35" t="s">
        <v>296</v>
      </c>
      <c r="Y72" s="35" t="s">
        <v>90</v>
      </c>
      <c r="Z72" s="27"/>
    </row>
    <row r="73" spans="1:26" ht="25.5">
      <c r="A73" s="22">
        <f t="shared" si="4"/>
        <v>45</v>
      </c>
      <c r="B73" s="49" t="s">
        <v>140</v>
      </c>
      <c r="C73" s="48" t="s">
        <v>50</v>
      </c>
      <c r="D73" s="25">
        <f t="shared" si="5"/>
        <v>1200</v>
      </c>
      <c r="E73" s="25">
        <f t="shared" si="0"/>
        <v>0</v>
      </c>
      <c r="F73" s="50" t="s">
        <v>141</v>
      </c>
      <c r="G73" s="51" t="s">
        <v>142</v>
      </c>
      <c r="H73" s="51" t="s">
        <v>316</v>
      </c>
      <c r="I73" s="27">
        <v>1200</v>
      </c>
      <c r="J73" s="27">
        <v>1200</v>
      </c>
      <c r="K73" s="27">
        <v>0</v>
      </c>
      <c r="L73" s="27">
        <v>0</v>
      </c>
      <c r="M73" s="27"/>
      <c r="N73" s="52" t="s">
        <v>47</v>
      </c>
      <c r="O73" s="52"/>
      <c r="P73" s="52"/>
      <c r="Q73" s="53"/>
      <c r="R73" s="33" t="s">
        <v>90</v>
      </c>
      <c r="S73" s="29" t="s">
        <v>143</v>
      </c>
      <c r="T73" s="52"/>
      <c r="U73" s="54"/>
      <c r="V73" s="52" t="s">
        <v>47</v>
      </c>
      <c r="W73" s="35" t="s">
        <v>270</v>
      </c>
      <c r="X73" s="35" t="s">
        <v>296</v>
      </c>
      <c r="Y73" s="35" t="s">
        <v>90</v>
      </c>
      <c r="Z73" s="27"/>
    </row>
    <row r="74" spans="1:26" ht="38.25">
      <c r="A74" s="22">
        <f t="shared" si="4"/>
        <v>46</v>
      </c>
      <c r="B74" s="49" t="s">
        <v>154</v>
      </c>
      <c r="C74" s="48" t="s">
        <v>50</v>
      </c>
      <c r="D74" s="25">
        <f t="shared" si="5"/>
        <v>2512.7</v>
      </c>
      <c r="E74" s="25">
        <f t="shared" si="0"/>
        <v>0</v>
      </c>
      <c r="F74" s="50" t="s">
        <v>265</v>
      </c>
      <c r="G74" s="51" t="s">
        <v>173</v>
      </c>
      <c r="H74" s="51" t="s">
        <v>316</v>
      </c>
      <c r="I74" s="27">
        <v>2512.7</v>
      </c>
      <c r="J74" s="27">
        <v>1819.5</v>
      </c>
      <c r="K74" s="27">
        <v>693.2</v>
      </c>
      <c r="L74" s="27">
        <v>0</v>
      </c>
      <c r="M74" s="27"/>
      <c r="N74" s="27" t="s">
        <v>47</v>
      </c>
      <c r="O74" s="52"/>
      <c r="P74" s="52"/>
      <c r="Q74" s="52"/>
      <c r="R74" s="54" t="s">
        <v>155</v>
      </c>
      <c r="S74" s="33" t="s">
        <v>156</v>
      </c>
      <c r="T74" s="29" t="s">
        <v>47</v>
      </c>
      <c r="U74" s="52" t="s">
        <v>157</v>
      </c>
      <c r="V74" s="54" t="s">
        <v>157</v>
      </c>
      <c r="W74" s="35"/>
      <c r="X74" s="35" t="s">
        <v>296</v>
      </c>
      <c r="Y74" s="35" t="s">
        <v>90</v>
      </c>
      <c r="Z74" s="51"/>
    </row>
    <row r="75" spans="1:26" ht="12.75">
      <c r="A75" s="22">
        <f t="shared" si="4"/>
        <v>47</v>
      </c>
      <c r="B75" s="49" t="s">
        <v>259</v>
      </c>
      <c r="C75" s="39" t="s">
        <v>50</v>
      </c>
      <c r="D75" s="25">
        <v>1191.7</v>
      </c>
      <c r="E75" s="25">
        <f aca="true" t="shared" si="6" ref="E75:E106">+D75-I75-L75</f>
        <v>0</v>
      </c>
      <c r="F75" s="77" t="s">
        <v>264</v>
      </c>
      <c r="G75" s="77" t="s">
        <v>78</v>
      </c>
      <c r="H75" s="46" t="s">
        <v>51</v>
      </c>
      <c r="I75" s="27">
        <v>1191.7</v>
      </c>
      <c r="J75" s="27">
        <v>1191.7</v>
      </c>
      <c r="K75" s="27"/>
      <c r="L75" s="27"/>
      <c r="M75" s="26"/>
      <c r="N75" s="39" t="s">
        <v>47</v>
      </c>
      <c r="O75" s="39"/>
      <c r="P75" s="39"/>
      <c r="Q75" s="39">
        <v>10.47</v>
      </c>
      <c r="R75" s="39" t="s">
        <v>262</v>
      </c>
      <c r="S75" s="55" t="s">
        <v>263</v>
      </c>
      <c r="T75" s="39"/>
      <c r="U75" s="39" t="s">
        <v>47</v>
      </c>
      <c r="V75" s="39"/>
      <c r="W75" s="39"/>
      <c r="X75" s="39" t="s">
        <v>296</v>
      </c>
      <c r="Y75" s="39" t="s">
        <v>90</v>
      </c>
      <c r="Z75" s="26"/>
    </row>
    <row r="76" spans="1:26" ht="25.5">
      <c r="A76" s="22">
        <f t="shared" si="4"/>
        <v>48</v>
      </c>
      <c r="B76" s="49" t="s">
        <v>203</v>
      </c>
      <c r="C76" s="39" t="s">
        <v>50</v>
      </c>
      <c r="D76" s="25">
        <v>6060</v>
      </c>
      <c r="E76" s="25">
        <f t="shared" si="6"/>
        <v>0</v>
      </c>
      <c r="F76" s="77" t="s">
        <v>200</v>
      </c>
      <c r="G76" s="77" t="s">
        <v>78</v>
      </c>
      <c r="H76" s="46" t="s">
        <v>51</v>
      </c>
      <c r="I76" s="27">
        <v>4310</v>
      </c>
      <c r="J76" s="27"/>
      <c r="K76" s="27">
        <v>4310</v>
      </c>
      <c r="L76" s="27">
        <v>1750</v>
      </c>
      <c r="M76" s="26"/>
      <c r="N76" s="39" t="s">
        <v>47</v>
      </c>
      <c r="O76" s="39"/>
      <c r="P76" s="39"/>
      <c r="Q76" s="39">
        <v>3265</v>
      </c>
      <c r="R76" s="39" t="s">
        <v>201</v>
      </c>
      <c r="S76" s="55" t="s">
        <v>204</v>
      </c>
      <c r="T76" s="39"/>
      <c r="U76" s="39" t="s">
        <v>47</v>
      </c>
      <c r="V76" s="39"/>
      <c r="W76" s="39"/>
      <c r="X76" s="39" t="s">
        <v>296</v>
      </c>
      <c r="Y76" s="39" t="s">
        <v>90</v>
      </c>
      <c r="Z76" s="26"/>
    </row>
    <row r="77" spans="1:26" ht="25.5">
      <c r="A77" s="22">
        <f t="shared" si="4"/>
        <v>49</v>
      </c>
      <c r="B77" s="49" t="s">
        <v>205</v>
      </c>
      <c r="C77" s="39" t="s">
        <v>50</v>
      </c>
      <c r="D77" s="25">
        <v>614</v>
      </c>
      <c r="E77" s="25">
        <f t="shared" si="6"/>
        <v>0</v>
      </c>
      <c r="F77" s="77" t="s">
        <v>200</v>
      </c>
      <c r="G77" s="77" t="s">
        <v>78</v>
      </c>
      <c r="H77" s="46" t="s">
        <v>51</v>
      </c>
      <c r="I77" s="27">
        <v>0</v>
      </c>
      <c r="J77" s="27"/>
      <c r="K77" s="27"/>
      <c r="L77" s="27">
        <v>614</v>
      </c>
      <c r="M77" s="26"/>
      <c r="N77" s="39" t="s">
        <v>47</v>
      </c>
      <c r="O77" s="39"/>
      <c r="P77" s="39"/>
      <c r="Q77" s="39">
        <v>18446</v>
      </c>
      <c r="R77" s="39" t="s">
        <v>201</v>
      </c>
      <c r="S77" s="55" t="s">
        <v>206</v>
      </c>
      <c r="T77" s="39"/>
      <c r="U77" s="39" t="s">
        <v>47</v>
      </c>
      <c r="V77" s="39"/>
      <c r="W77" s="39"/>
      <c r="X77" s="39" t="s">
        <v>296</v>
      </c>
      <c r="Y77" s="39" t="s">
        <v>90</v>
      </c>
      <c r="Z77" s="26"/>
    </row>
    <row r="78" spans="1:26" ht="25.5">
      <c r="A78" s="22">
        <f t="shared" si="4"/>
        <v>50</v>
      </c>
      <c r="B78" s="49" t="s">
        <v>207</v>
      </c>
      <c r="C78" s="39" t="s">
        <v>50</v>
      </c>
      <c r="D78" s="25">
        <v>4412.8</v>
      </c>
      <c r="E78" s="25">
        <f t="shared" si="6"/>
        <v>0</v>
      </c>
      <c r="F78" s="77" t="s">
        <v>200</v>
      </c>
      <c r="G78" s="77" t="s">
        <v>78</v>
      </c>
      <c r="H78" s="46" t="s">
        <v>51</v>
      </c>
      <c r="I78" s="27">
        <v>4412.8</v>
      </c>
      <c r="J78" s="27">
        <v>4412.8</v>
      </c>
      <c r="K78" s="27"/>
      <c r="L78" s="27"/>
      <c r="M78" s="26"/>
      <c r="N78" s="39" t="s">
        <v>47</v>
      </c>
      <c r="O78" s="39"/>
      <c r="P78" s="39"/>
      <c r="Q78" s="39">
        <v>16162</v>
      </c>
      <c r="R78" s="39" t="s">
        <v>201</v>
      </c>
      <c r="S78" s="55" t="s">
        <v>208</v>
      </c>
      <c r="T78" s="39"/>
      <c r="U78" s="39" t="s">
        <v>47</v>
      </c>
      <c r="V78" s="39"/>
      <c r="W78" s="39"/>
      <c r="X78" s="39" t="s">
        <v>296</v>
      </c>
      <c r="Y78" s="39" t="s">
        <v>90</v>
      </c>
      <c r="Z78" s="26"/>
    </row>
    <row r="79" spans="1:26" s="21" customFormat="1" ht="12.75">
      <c r="A79" s="95" t="s">
        <v>233</v>
      </c>
      <c r="B79" s="96" t="s">
        <v>220</v>
      </c>
      <c r="C79" s="97"/>
      <c r="D79" s="98">
        <f>D80</f>
        <v>30200</v>
      </c>
      <c r="E79" s="98">
        <f t="shared" si="6"/>
        <v>0</v>
      </c>
      <c r="F79" s="98"/>
      <c r="G79" s="98"/>
      <c r="H79" s="98"/>
      <c r="I79" s="98">
        <f>I80</f>
        <v>29000</v>
      </c>
      <c r="J79" s="98">
        <f>J80</f>
        <v>2000</v>
      </c>
      <c r="K79" s="98">
        <f>K80</f>
        <v>27000</v>
      </c>
      <c r="L79" s="98">
        <f>L80</f>
        <v>1200</v>
      </c>
      <c r="M79" s="98">
        <f>M80</f>
        <v>0</v>
      </c>
      <c r="N79" s="99"/>
      <c r="O79" s="99"/>
      <c r="P79" s="99"/>
      <c r="Q79" s="100"/>
      <c r="R79" s="99"/>
      <c r="S79" s="99"/>
      <c r="T79" s="99"/>
      <c r="U79" s="99"/>
      <c r="V79" s="101"/>
      <c r="W79" s="102"/>
      <c r="X79" s="102"/>
      <c r="Y79" s="102"/>
      <c r="Z79" s="98"/>
    </row>
    <row r="80" spans="1:26" ht="25.5">
      <c r="A80" s="22">
        <f>A78+1</f>
        <v>51</v>
      </c>
      <c r="B80" s="49" t="s">
        <v>286</v>
      </c>
      <c r="C80" s="39" t="s">
        <v>175</v>
      </c>
      <c r="D80" s="25">
        <v>30200</v>
      </c>
      <c r="E80" s="25">
        <f t="shared" si="6"/>
        <v>0</v>
      </c>
      <c r="F80" s="77" t="s">
        <v>281</v>
      </c>
      <c r="G80" s="77" t="s">
        <v>78</v>
      </c>
      <c r="H80" s="26" t="s">
        <v>282</v>
      </c>
      <c r="I80" s="27">
        <v>29000</v>
      </c>
      <c r="J80" s="27">
        <v>2000</v>
      </c>
      <c r="K80" s="27">
        <v>27000</v>
      </c>
      <c r="L80" s="27">
        <v>1200</v>
      </c>
      <c r="M80" s="26"/>
      <c r="N80" s="39" t="s">
        <v>47</v>
      </c>
      <c r="O80" s="39"/>
      <c r="P80" s="39"/>
      <c r="Q80" s="39"/>
      <c r="R80" s="39" t="s">
        <v>283</v>
      </c>
      <c r="S80" s="55"/>
      <c r="T80" s="39" t="s">
        <v>47</v>
      </c>
      <c r="U80" s="39"/>
      <c r="V80" s="39"/>
      <c r="W80" s="39"/>
      <c r="X80" s="39" t="s">
        <v>296</v>
      </c>
      <c r="Y80" s="39" t="s">
        <v>90</v>
      </c>
      <c r="Z80" s="26" t="s">
        <v>312</v>
      </c>
    </row>
    <row r="81" spans="1:26" s="21" customFormat="1" ht="12.75">
      <c r="A81" s="95" t="s">
        <v>234</v>
      </c>
      <c r="B81" s="96" t="s">
        <v>139</v>
      </c>
      <c r="C81" s="97"/>
      <c r="D81" s="98">
        <f>SUM(D82:D83)</f>
        <v>55000</v>
      </c>
      <c r="E81" s="98">
        <f t="shared" si="6"/>
        <v>0</v>
      </c>
      <c r="F81" s="98"/>
      <c r="G81" s="98"/>
      <c r="H81" s="98"/>
      <c r="I81" s="98">
        <f>SUM(I82:I83)</f>
        <v>55000</v>
      </c>
      <c r="J81" s="98">
        <f>SUM(J82:J83)</f>
        <v>0</v>
      </c>
      <c r="K81" s="98">
        <f>SUM(K82:K83)</f>
        <v>55000</v>
      </c>
      <c r="L81" s="98">
        <f>SUM(L82:L83)</f>
        <v>0</v>
      </c>
      <c r="M81" s="98">
        <f>SUM(M82:M83)</f>
        <v>0</v>
      </c>
      <c r="N81" s="99"/>
      <c r="O81" s="99"/>
      <c r="P81" s="99"/>
      <c r="Q81" s="100"/>
      <c r="R81" s="99"/>
      <c r="S81" s="99"/>
      <c r="T81" s="99"/>
      <c r="U81" s="99"/>
      <c r="V81" s="101"/>
      <c r="W81" s="102"/>
      <c r="X81" s="102"/>
      <c r="Y81" s="102"/>
      <c r="Z81" s="98"/>
    </row>
    <row r="82" spans="1:26" ht="12.75">
      <c r="A82" s="22">
        <f>A80+1</f>
        <v>52</v>
      </c>
      <c r="B82" s="23" t="s">
        <v>269</v>
      </c>
      <c r="C82" s="24" t="s">
        <v>101</v>
      </c>
      <c r="D82" s="25">
        <f>+I82+L82+M82</f>
        <v>50000</v>
      </c>
      <c r="E82" s="25">
        <f t="shared" si="6"/>
        <v>0</v>
      </c>
      <c r="F82" s="26" t="s">
        <v>91</v>
      </c>
      <c r="G82" s="26" t="s">
        <v>49</v>
      </c>
      <c r="H82" s="46" t="s">
        <v>51</v>
      </c>
      <c r="I82" s="25">
        <v>50000</v>
      </c>
      <c r="J82" s="25"/>
      <c r="K82" s="25">
        <v>50000</v>
      </c>
      <c r="L82" s="28"/>
      <c r="M82" s="28"/>
      <c r="N82" s="29"/>
      <c r="O82" s="30" t="s">
        <v>47</v>
      </c>
      <c r="P82" s="30"/>
      <c r="Q82" s="31"/>
      <c r="R82" s="32" t="s">
        <v>64</v>
      </c>
      <c r="S82" s="33"/>
      <c r="T82" s="34"/>
      <c r="U82" s="34"/>
      <c r="V82" s="34" t="s">
        <v>47</v>
      </c>
      <c r="W82" s="35" t="s">
        <v>270</v>
      </c>
      <c r="X82" s="35" t="s">
        <v>296</v>
      </c>
      <c r="Y82" s="35" t="s">
        <v>90</v>
      </c>
      <c r="Z82" s="27" t="s">
        <v>305</v>
      </c>
    </row>
    <row r="83" spans="1:26" ht="25.5">
      <c r="A83" s="22">
        <f t="shared" si="4"/>
        <v>53</v>
      </c>
      <c r="B83" s="49" t="s">
        <v>100</v>
      </c>
      <c r="C83" s="48" t="s">
        <v>101</v>
      </c>
      <c r="D83" s="25">
        <f>+I83+L83+M83</f>
        <v>5000</v>
      </c>
      <c r="E83" s="25">
        <f t="shared" si="6"/>
        <v>0</v>
      </c>
      <c r="F83" s="50" t="s">
        <v>94</v>
      </c>
      <c r="G83" s="51" t="s">
        <v>83</v>
      </c>
      <c r="H83" s="46" t="s">
        <v>51</v>
      </c>
      <c r="I83" s="27">
        <v>5000</v>
      </c>
      <c r="J83" s="27"/>
      <c r="K83" s="27">
        <v>5000</v>
      </c>
      <c r="L83" s="27"/>
      <c r="M83" s="27"/>
      <c r="N83" s="52" t="s">
        <v>47</v>
      </c>
      <c r="O83" s="52"/>
      <c r="P83" s="52"/>
      <c r="Q83" s="53"/>
      <c r="R83" s="33" t="s">
        <v>96</v>
      </c>
      <c r="S83" s="29" t="s">
        <v>97</v>
      </c>
      <c r="T83" s="52"/>
      <c r="U83" s="54"/>
      <c r="V83" s="52" t="s">
        <v>47</v>
      </c>
      <c r="W83" s="35" t="s">
        <v>270</v>
      </c>
      <c r="X83" s="35" t="s">
        <v>296</v>
      </c>
      <c r="Y83" s="35" t="s">
        <v>90</v>
      </c>
      <c r="Z83" s="27"/>
    </row>
    <row r="84" spans="1:26" s="21" customFormat="1" ht="12.75">
      <c r="A84" s="95" t="s">
        <v>235</v>
      </c>
      <c r="B84" s="96" t="s">
        <v>224</v>
      </c>
      <c r="C84" s="97"/>
      <c r="D84" s="98">
        <f>D85</f>
        <v>7500</v>
      </c>
      <c r="E84" s="98">
        <f t="shared" si="6"/>
        <v>0</v>
      </c>
      <c r="F84" s="98"/>
      <c r="G84" s="98"/>
      <c r="H84" s="98"/>
      <c r="I84" s="98">
        <f>I85</f>
        <v>7500</v>
      </c>
      <c r="J84" s="98">
        <f>J85</f>
        <v>3000</v>
      </c>
      <c r="K84" s="98">
        <f>K85</f>
        <v>4500</v>
      </c>
      <c r="L84" s="98">
        <f>L85</f>
        <v>0</v>
      </c>
      <c r="M84" s="98">
        <f>M85</f>
        <v>0</v>
      </c>
      <c r="N84" s="99"/>
      <c r="O84" s="99"/>
      <c r="P84" s="99"/>
      <c r="Q84" s="100"/>
      <c r="R84" s="99"/>
      <c r="S84" s="99"/>
      <c r="T84" s="99"/>
      <c r="U84" s="99"/>
      <c r="V84" s="101"/>
      <c r="W84" s="102"/>
      <c r="X84" s="102"/>
      <c r="Y84" s="102"/>
      <c r="Z84" s="98"/>
    </row>
    <row r="85" spans="1:26" ht="25.5">
      <c r="A85" s="22">
        <f>A83+1</f>
        <v>54</v>
      </c>
      <c r="B85" s="49" t="s">
        <v>158</v>
      </c>
      <c r="C85" s="48" t="s">
        <v>159</v>
      </c>
      <c r="D85" s="111">
        <f>+I85+L85+M85</f>
        <v>7500</v>
      </c>
      <c r="E85" s="25">
        <f t="shared" si="6"/>
        <v>0</v>
      </c>
      <c r="F85" s="50" t="s">
        <v>322</v>
      </c>
      <c r="G85" s="51" t="s">
        <v>173</v>
      </c>
      <c r="H85" s="51" t="s">
        <v>161</v>
      </c>
      <c r="I85" s="112">
        <f>+J85+K85</f>
        <v>7500</v>
      </c>
      <c r="J85" s="27">
        <v>3000</v>
      </c>
      <c r="K85" s="112">
        <v>4500</v>
      </c>
      <c r="L85" s="27">
        <v>0</v>
      </c>
      <c r="M85" s="27"/>
      <c r="N85" s="27" t="s">
        <v>47</v>
      </c>
      <c r="O85" s="52"/>
      <c r="P85" s="52"/>
      <c r="Q85" s="52"/>
      <c r="R85" s="54" t="s">
        <v>90</v>
      </c>
      <c r="S85" s="33"/>
      <c r="T85" s="29"/>
      <c r="U85" s="52"/>
      <c r="V85" s="54" t="s">
        <v>47</v>
      </c>
      <c r="W85" s="35" t="s">
        <v>270</v>
      </c>
      <c r="X85" s="35" t="s">
        <v>296</v>
      </c>
      <c r="Y85" s="35" t="s">
        <v>90</v>
      </c>
      <c r="Z85" s="51" t="s">
        <v>307</v>
      </c>
    </row>
    <row r="86" spans="1:26" s="21" customFormat="1" ht="12.75">
      <c r="A86" s="95" t="s">
        <v>117</v>
      </c>
      <c r="B86" s="96" t="s">
        <v>222</v>
      </c>
      <c r="C86" s="97"/>
      <c r="D86" s="98">
        <f>SUM(D87:D91)</f>
        <v>6580.5</v>
      </c>
      <c r="E86" s="98">
        <f t="shared" si="6"/>
        <v>0</v>
      </c>
      <c r="F86" s="98"/>
      <c r="G86" s="98"/>
      <c r="H86" s="98"/>
      <c r="I86" s="98">
        <f>SUM(I87:I91)</f>
        <v>6321.3</v>
      </c>
      <c r="J86" s="98">
        <f>SUM(J87:J91)</f>
        <v>0</v>
      </c>
      <c r="K86" s="98">
        <f>SUM(K87:K91)</f>
        <v>6321.3</v>
      </c>
      <c r="L86" s="98">
        <f>SUM(L87:L91)</f>
        <v>259.2</v>
      </c>
      <c r="M86" s="98">
        <f>SUM(M87:M91)</f>
        <v>0</v>
      </c>
      <c r="N86" s="99"/>
      <c r="O86" s="99"/>
      <c r="P86" s="99"/>
      <c r="Q86" s="100"/>
      <c r="R86" s="99"/>
      <c r="S86" s="99"/>
      <c r="T86" s="99"/>
      <c r="U86" s="99"/>
      <c r="V86" s="101"/>
      <c r="W86" s="102"/>
      <c r="X86" s="102"/>
      <c r="Y86" s="102"/>
      <c r="Z86" s="98"/>
    </row>
    <row r="87" spans="1:26" ht="12.75">
      <c r="A87" s="22">
        <f>A85+1</f>
        <v>55</v>
      </c>
      <c r="B87" s="49" t="s">
        <v>176</v>
      </c>
      <c r="C87" s="44" t="s">
        <v>81</v>
      </c>
      <c r="D87" s="25">
        <f>+I87+L87+M87</f>
        <v>1685.5</v>
      </c>
      <c r="E87" s="25">
        <f t="shared" si="6"/>
        <v>0</v>
      </c>
      <c r="F87" s="41" t="s">
        <v>187</v>
      </c>
      <c r="G87" s="45" t="s">
        <v>182</v>
      </c>
      <c r="H87" s="46" t="s">
        <v>51</v>
      </c>
      <c r="I87" s="25">
        <v>1426.3</v>
      </c>
      <c r="J87" s="25"/>
      <c r="K87" s="25">
        <v>1426.3</v>
      </c>
      <c r="L87" s="25">
        <v>259.2</v>
      </c>
      <c r="M87" s="37"/>
      <c r="N87" s="41" t="s">
        <v>47</v>
      </c>
      <c r="O87" s="41"/>
      <c r="P87" s="41"/>
      <c r="Q87" s="39"/>
      <c r="R87" s="39" t="s">
        <v>64</v>
      </c>
      <c r="S87" s="41"/>
      <c r="T87" s="39"/>
      <c r="U87" s="41"/>
      <c r="V87" s="41" t="s">
        <v>47</v>
      </c>
      <c r="W87" s="35" t="s">
        <v>270</v>
      </c>
      <c r="X87" s="35" t="s">
        <v>296</v>
      </c>
      <c r="Y87" s="35" t="s">
        <v>90</v>
      </c>
      <c r="Z87" s="41" t="s">
        <v>310</v>
      </c>
    </row>
    <row r="88" spans="1:26" ht="12.75">
      <c r="A88" s="22">
        <f t="shared" si="4"/>
        <v>56</v>
      </c>
      <c r="B88" s="49" t="s">
        <v>80</v>
      </c>
      <c r="C88" s="48" t="s">
        <v>81</v>
      </c>
      <c r="D88" s="25">
        <f>+I88+L88+M88</f>
        <v>1000</v>
      </c>
      <c r="E88" s="25">
        <f t="shared" si="6"/>
        <v>0</v>
      </c>
      <c r="F88" s="50" t="s">
        <v>82</v>
      </c>
      <c r="G88" s="51" t="s">
        <v>83</v>
      </c>
      <c r="H88" s="27" t="s">
        <v>85</v>
      </c>
      <c r="I88" s="27">
        <v>1000</v>
      </c>
      <c r="J88" s="27"/>
      <c r="K88" s="27">
        <v>1000</v>
      </c>
      <c r="L88" s="27"/>
      <c r="M88" s="27"/>
      <c r="N88" s="52" t="s">
        <v>47</v>
      </c>
      <c r="O88" s="52"/>
      <c r="P88" s="52"/>
      <c r="Q88" s="53"/>
      <c r="R88" s="33" t="s">
        <v>64</v>
      </c>
      <c r="S88" s="29"/>
      <c r="T88" s="52"/>
      <c r="U88" s="54"/>
      <c r="V88" s="52" t="s">
        <v>47</v>
      </c>
      <c r="W88" s="35" t="s">
        <v>270</v>
      </c>
      <c r="X88" s="35" t="s">
        <v>296</v>
      </c>
      <c r="Y88" s="35" t="s">
        <v>90</v>
      </c>
      <c r="Z88" s="27" t="s">
        <v>311</v>
      </c>
    </row>
    <row r="89" spans="1:26" ht="12.75">
      <c r="A89" s="22">
        <f t="shared" si="4"/>
        <v>57</v>
      </c>
      <c r="B89" s="49" t="s">
        <v>162</v>
      </c>
      <c r="C89" s="48" t="s">
        <v>81</v>
      </c>
      <c r="D89" s="25">
        <f>+I89+L89+M89</f>
        <v>150</v>
      </c>
      <c r="E89" s="25">
        <f t="shared" si="6"/>
        <v>0</v>
      </c>
      <c r="F89" s="50" t="s">
        <v>323</v>
      </c>
      <c r="G89" s="51" t="s">
        <v>173</v>
      </c>
      <c r="H89" s="51" t="s">
        <v>161</v>
      </c>
      <c r="I89" s="27">
        <v>150</v>
      </c>
      <c r="J89" s="27"/>
      <c r="K89" s="27">
        <v>150</v>
      </c>
      <c r="L89" s="27"/>
      <c r="M89" s="27"/>
      <c r="N89" s="27" t="s">
        <v>47</v>
      </c>
      <c r="O89" s="52"/>
      <c r="P89" s="52"/>
      <c r="Q89" s="52"/>
      <c r="R89" s="54" t="s">
        <v>64</v>
      </c>
      <c r="S89" s="33"/>
      <c r="T89" s="29"/>
      <c r="U89" s="52"/>
      <c r="V89" s="54" t="s">
        <v>47</v>
      </c>
      <c r="W89" s="35" t="s">
        <v>270</v>
      </c>
      <c r="X89" s="35" t="s">
        <v>296</v>
      </c>
      <c r="Y89" s="35" t="s">
        <v>90</v>
      </c>
      <c r="Z89" s="51" t="s">
        <v>309</v>
      </c>
    </row>
    <row r="90" spans="1:26" ht="25.5">
      <c r="A90" s="22">
        <f t="shared" si="4"/>
        <v>58</v>
      </c>
      <c r="B90" s="49" t="s">
        <v>127</v>
      </c>
      <c r="C90" s="46" t="s">
        <v>81</v>
      </c>
      <c r="D90" s="25">
        <f>+I90+L90+M90</f>
        <v>2735</v>
      </c>
      <c r="E90" s="25">
        <f t="shared" si="6"/>
        <v>0</v>
      </c>
      <c r="F90" s="50" t="s">
        <v>124</v>
      </c>
      <c r="G90" s="51" t="s">
        <v>60</v>
      </c>
      <c r="H90" s="46" t="s">
        <v>51</v>
      </c>
      <c r="I90" s="27">
        <v>2735</v>
      </c>
      <c r="J90" s="27"/>
      <c r="K90" s="27">
        <v>2735</v>
      </c>
      <c r="L90" s="27"/>
      <c r="M90" s="27"/>
      <c r="N90" s="52" t="s">
        <v>47</v>
      </c>
      <c r="O90" s="52"/>
      <c r="P90" s="52"/>
      <c r="Q90" s="53"/>
      <c r="R90" s="54" t="s">
        <v>64</v>
      </c>
      <c r="S90" s="29"/>
      <c r="T90" s="52"/>
      <c r="U90" s="54"/>
      <c r="V90" s="52" t="s">
        <v>47</v>
      </c>
      <c r="W90" s="35" t="s">
        <v>270</v>
      </c>
      <c r="X90" s="35" t="s">
        <v>296</v>
      </c>
      <c r="Y90" s="35" t="s">
        <v>90</v>
      </c>
      <c r="Z90" s="27" t="s">
        <v>310</v>
      </c>
    </row>
    <row r="91" spans="1:26" s="21" customFormat="1" ht="25.5">
      <c r="A91" s="22">
        <f t="shared" si="4"/>
        <v>59</v>
      </c>
      <c r="B91" s="62" t="s">
        <v>128</v>
      </c>
      <c r="C91" s="46" t="s">
        <v>81</v>
      </c>
      <c r="D91" s="25">
        <f>+I91+L91+M91</f>
        <v>1010</v>
      </c>
      <c r="E91" s="25">
        <f t="shared" si="6"/>
        <v>0</v>
      </c>
      <c r="F91" s="70" t="s">
        <v>132</v>
      </c>
      <c r="G91" s="46" t="s">
        <v>60</v>
      </c>
      <c r="H91" s="46" t="s">
        <v>51</v>
      </c>
      <c r="I91" s="71">
        <v>1010</v>
      </c>
      <c r="J91" s="71"/>
      <c r="K91" s="71">
        <v>1010</v>
      </c>
      <c r="L91" s="27"/>
      <c r="M91" s="71"/>
      <c r="N91" s="46" t="s">
        <v>47</v>
      </c>
      <c r="O91" s="46"/>
      <c r="P91" s="46"/>
      <c r="Q91" s="65"/>
      <c r="R91" s="54" t="s">
        <v>64</v>
      </c>
      <c r="S91" s="32"/>
      <c r="T91" s="46"/>
      <c r="U91" s="46"/>
      <c r="V91" s="46" t="s">
        <v>47</v>
      </c>
      <c r="W91" s="35" t="s">
        <v>270</v>
      </c>
      <c r="X91" s="35" t="s">
        <v>296</v>
      </c>
      <c r="Y91" s="35" t="s">
        <v>90</v>
      </c>
      <c r="Z91" s="27" t="s">
        <v>310</v>
      </c>
    </row>
    <row r="92" spans="1:26" ht="25.5">
      <c r="A92" s="95" t="s">
        <v>236</v>
      </c>
      <c r="B92" s="96" t="s">
        <v>225</v>
      </c>
      <c r="C92" s="97"/>
      <c r="D92" s="98">
        <f>SUM(D93:D95)</f>
        <v>274761.1</v>
      </c>
      <c r="E92" s="98">
        <f t="shared" si="6"/>
        <v>-2.319211489520967E-11</v>
      </c>
      <c r="F92" s="98"/>
      <c r="G92" s="98"/>
      <c r="H92" s="98"/>
      <c r="I92" s="98">
        <f>SUM(I93:I95)</f>
        <v>272111.5</v>
      </c>
      <c r="J92" s="98">
        <f>SUM(J93:J95)</f>
        <v>223111.5</v>
      </c>
      <c r="K92" s="98">
        <f>SUM(K93:K95)</f>
        <v>49000</v>
      </c>
      <c r="L92" s="98">
        <f>SUM(L93:L95)</f>
        <v>2649.6</v>
      </c>
      <c r="M92" s="98">
        <f>SUM(M93:M95)</f>
        <v>0</v>
      </c>
      <c r="N92" s="99"/>
      <c r="O92" s="99"/>
      <c r="P92" s="99"/>
      <c r="Q92" s="100"/>
      <c r="R92" s="99"/>
      <c r="S92" s="99"/>
      <c r="T92" s="99"/>
      <c r="U92" s="99"/>
      <c r="V92" s="101"/>
      <c r="W92" s="102"/>
      <c r="X92" s="102"/>
      <c r="Y92" s="102"/>
      <c r="Z92" s="98"/>
    </row>
    <row r="93" spans="1:26" ht="12.75">
      <c r="A93" s="22">
        <f>A91+1</f>
        <v>60</v>
      </c>
      <c r="B93" s="73" t="s">
        <v>135</v>
      </c>
      <c r="C93" s="46" t="s">
        <v>136</v>
      </c>
      <c r="D93" s="25">
        <f>+I93+L93+M93</f>
        <v>200000</v>
      </c>
      <c r="E93" s="25">
        <f t="shared" si="6"/>
        <v>0</v>
      </c>
      <c r="F93" s="39" t="s">
        <v>137</v>
      </c>
      <c r="G93" s="45" t="s">
        <v>138</v>
      </c>
      <c r="H93" s="46" t="s">
        <v>51</v>
      </c>
      <c r="I93" s="27">
        <v>199000</v>
      </c>
      <c r="J93" s="27">
        <v>150000</v>
      </c>
      <c r="K93" s="27">
        <v>49000</v>
      </c>
      <c r="L93" s="27">
        <v>1000</v>
      </c>
      <c r="M93" s="39"/>
      <c r="N93" s="39" t="s">
        <v>47</v>
      </c>
      <c r="O93" s="39"/>
      <c r="P93" s="39"/>
      <c r="Q93" s="39"/>
      <c r="R93" s="54" t="s">
        <v>64</v>
      </c>
      <c r="S93" s="41" t="s">
        <v>196</v>
      </c>
      <c r="T93" s="39" t="s">
        <v>47</v>
      </c>
      <c r="U93" s="39"/>
      <c r="V93" s="39"/>
      <c r="W93" s="35"/>
      <c r="X93" s="35" t="s">
        <v>296</v>
      </c>
      <c r="Y93" s="35" t="s">
        <v>90</v>
      </c>
      <c r="Z93" s="41"/>
    </row>
    <row r="94" spans="1:26" ht="25.5">
      <c r="A94" s="22">
        <f t="shared" si="4"/>
        <v>61</v>
      </c>
      <c r="B94" s="49" t="s">
        <v>239</v>
      </c>
      <c r="C94" s="48" t="s">
        <v>136</v>
      </c>
      <c r="D94" s="25">
        <v>73399.3</v>
      </c>
      <c r="E94" s="25">
        <f t="shared" si="6"/>
        <v>2.8990143619012088E-12</v>
      </c>
      <c r="F94" s="50" t="s">
        <v>240</v>
      </c>
      <c r="G94" s="51" t="s">
        <v>83</v>
      </c>
      <c r="H94" s="46" t="s">
        <v>51</v>
      </c>
      <c r="I94" s="27">
        <v>73111.5</v>
      </c>
      <c r="J94" s="27">
        <v>73111.5</v>
      </c>
      <c r="K94" s="27"/>
      <c r="L94" s="27">
        <v>287.8</v>
      </c>
      <c r="M94" s="27"/>
      <c r="N94" s="27" t="s">
        <v>47</v>
      </c>
      <c r="O94" s="52"/>
      <c r="P94" s="52"/>
      <c r="Q94" s="52"/>
      <c r="R94" s="54" t="s">
        <v>64</v>
      </c>
      <c r="S94" s="33" t="s">
        <v>241</v>
      </c>
      <c r="T94" s="29" t="s">
        <v>47</v>
      </c>
      <c r="U94" s="52"/>
      <c r="V94" s="54"/>
      <c r="W94" s="35"/>
      <c r="X94" s="35" t="s">
        <v>296</v>
      </c>
      <c r="Y94" s="35" t="s">
        <v>90</v>
      </c>
      <c r="Z94" s="41"/>
    </row>
    <row r="95" spans="1:26" s="21" customFormat="1" ht="25.5">
      <c r="A95" s="22">
        <f t="shared" si="4"/>
        <v>62</v>
      </c>
      <c r="B95" s="49" t="s">
        <v>164</v>
      </c>
      <c r="C95" s="48" t="s">
        <v>136</v>
      </c>
      <c r="D95" s="25">
        <f>+I95+L95+M95</f>
        <v>1361.8</v>
      </c>
      <c r="E95" s="25">
        <f t="shared" si="6"/>
        <v>0</v>
      </c>
      <c r="F95" s="50" t="s">
        <v>324</v>
      </c>
      <c r="G95" s="51" t="s">
        <v>173</v>
      </c>
      <c r="H95" s="51" t="s">
        <v>161</v>
      </c>
      <c r="I95" s="27"/>
      <c r="J95" s="27"/>
      <c r="K95" s="27"/>
      <c r="L95" s="27">
        <v>1361.8</v>
      </c>
      <c r="M95" s="27"/>
      <c r="N95" s="27" t="s">
        <v>47</v>
      </c>
      <c r="O95" s="52"/>
      <c r="P95" s="52"/>
      <c r="Q95" s="52"/>
      <c r="R95" s="54" t="s">
        <v>64</v>
      </c>
      <c r="S95" s="33" t="s">
        <v>165</v>
      </c>
      <c r="T95" s="29" t="s">
        <v>47</v>
      </c>
      <c r="U95" s="52"/>
      <c r="V95" s="54"/>
      <c r="W95" s="35"/>
      <c r="X95" s="35" t="s">
        <v>296</v>
      </c>
      <c r="Y95" s="35" t="s">
        <v>90</v>
      </c>
      <c r="Z95" s="51"/>
    </row>
    <row r="96" spans="1:26" ht="12.75">
      <c r="A96" s="95" t="s">
        <v>291</v>
      </c>
      <c r="B96" s="96" t="s">
        <v>226</v>
      </c>
      <c r="C96" s="97"/>
      <c r="D96" s="98">
        <f>SUM(D97:D103)</f>
        <v>12568</v>
      </c>
      <c r="E96" s="98">
        <f t="shared" si="6"/>
        <v>0</v>
      </c>
      <c r="F96" s="98"/>
      <c r="G96" s="98"/>
      <c r="H96" s="98"/>
      <c r="I96" s="98">
        <f>SUM(I97:I103)</f>
        <v>12568</v>
      </c>
      <c r="J96" s="98">
        <f>SUM(J97:J103)</f>
        <v>4000</v>
      </c>
      <c r="K96" s="98">
        <f>SUM(K97:K103)</f>
        <v>8568</v>
      </c>
      <c r="L96" s="98">
        <f>SUM(L97:L103)</f>
        <v>0</v>
      </c>
      <c r="M96" s="98">
        <f>SUM(M97:M103)</f>
        <v>0</v>
      </c>
      <c r="N96" s="99"/>
      <c r="O96" s="99"/>
      <c r="P96" s="99"/>
      <c r="Q96" s="100"/>
      <c r="R96" s="99"/>
      <c r="S96" s="99"/>
      <c r="T96" s="99"/>
      <c r="U96" s="99"/>
      <c r="V96" s="101"/>
      <c r="W96" s="102"/>
      <c r="X96" s="102"/>
      <c r="Y96" s="102"/>
      <c r="Z96" s="98"/>
    </row>
    <row r="97" spans="1:26" ht="25.5">
      <c r="A97" s="22">
        <f>A95+1</f>
        <v>63</v>
      </c>
      <c r="B97" s="109" t="s">
        <v>319</v>
      </c>
      <c r="C97" s="48" t="s">
        <v>144</v>
      </c>
      <c r="D97" s="25">
        <f>+I97+L97+M97</f>
        <v>1500</v>
      </c>
      <c r="E97" s="25">
        <f t="shared" si="6"/>
        <v>0</v>
      </c>
      <c r="F97" s="50" t="s">
        <v>145</v>
      </c>
      <c r="G97" s="51" t="s">
        <v>142</v>
      </c>
      <c r="H97" s="51" t="s">
        <v>316</v>
      </c>
      <c r="I97" s="27">
        <v>1500</v>
      </c>
      <c r="J97" s="27">
        <v>1500</v>
      </c>
      <c r="K97" s="27">
        <v>0</v>
      </c>
      <c r="L97" s="27">
        <v>0</v>
      </c>
      <c r="M97" s="27"/>
      <c r="N97" s="52" t="s">
        <v>47</v>
      </c>
      <c r="O97" s="52"/>
      <c r="P97" s="52"/>
      <c r="Q97" s="53"/>
      <c r="R97" s="33" t="s">
        <v>90</v>
      </c>
      <c r="S97" s="29" t="s">
        <v>146</v>
      </c>
      <c r="T97" s="52" t="s">
        <v>47</v>
      </c>
      <c r="U97" s="54"/>
      <c r="V97" s="52"/>
      <c r="W97" s="35"/>
      <c r="X97" s="35" t="s">
        <v>296</v>
      </c>
      <c r="Y97" s="35" t="s">
        <v>90</v>
      </c>
      <c r="Z97" s="27"/>
    </row>
    <row r="98" spans="1:26" ht="25.5">
      <c r="A98" s="22">
        <f t="shared" si="4"/>
        <v>64</v>
      </c>
      <c r="B98" s="49" t="s">
        <v>166</v>
      </c>
      <c r="C98" s="48" t="s">
        <v>144</v>
      </c>
      <c r="D98" s="25">
        <f>+I98+L98+M98</f>
        <v>2040</v>
      </c>
      <c r="E98" s="25">
        <f t="shared" si="6"/>
        <v>0</v>
      </c>
      <c r="F98" s="50" t="s">
        <v>265</v>
      </c>
      <c r="G98" s="51" t="s">
        <v>173</v>
      </c>
      <c r="H98" s="51" t="s">
        <v>316</v>
      </c>
      <c r="I98" s="27">
        <v>2040</v>
      </c>
      <c r="J98" s="27">
        <v>0</v>
      </c>
      <c r="K98" s="114">
        <v>2040</v>
      </c>
      <c r="L98" s="27">
        <v>0</v>
      </c>
      <c r="M98" s="27"/>
      <c r="N98" s="27" t="s">
        <v>47</v>
      </c>
      <c r="O98" s="52"/>
      <c r="P98" s="52"/>
      <c r="Q98" s="52"/>
      <c r="R98" s="54" t="s">
        <v>155</v>
      </c>
      <c r="S98" s="33" t="s">
        <v>167</v>
      </c>
      <c r="T98" s="29" t="s">
        <v>47</v>
      </c>
      <c r="U98" s="52"/>
      <c r="V98" s="54"/>
      <c r="W98" s="35"/>
      <c r="X98" s="35" t="s">
        <v>296</v>
      </c>
      <c r="Y98" s="35" t="s">
        <v>90</v>
      </c>
      <c r="Z98" s="51"/>
    </row>
    <row r="99" spans="1:26" ht="12.75">
      <c r="A99" s="22">
        <f t="shared" si="4"/>
        <v>65</v>
      </c>
      <c r="B99" s="49" t="s">
        <v>168</v>
      </c>
      <c r="C99" s="48" t="s">
        <v>144</v>
      </c>
      <c r="D99" s="25">
        <f>+I99+L99+M99</f>
        <v>150</v>
      </c>
      <c r="E99" s="25">
        <f t="shared" si="6"/>
        <v>0</v>
      </c>
      <c r="F99" s="50" t="s">
        <v>323</v>
      </c>
      <c r="G99" s="51" t="s">
        <v>173</v>
      </c>
      <c r="H99" s="51" t="s">
        <v>161</v>
      </c>
      <c r="I99" s="27">
        <v>150</v>
      </c>
      <c r="J99" s="27">
        <v>0</v>
      </c>
      <c r="K99" s="27">
        <v>150</v>
      </c>
      <c r="L99" s="27"/>
      <c r="M99" s="27"/>
      <c r="N99" s="27" t="s">
        <v>47</v>
      </c>
      <c r="O99" s="52"/>
      <c r="P99" s="52"/>
      <c r="Q99" s="52"/>
      <c r="R99" s="54" t="s">
        <v>64</v>
      </c>
      <c r="S99" s="33"/>
      <c r="T99" s="29"/>
      <c r="U99" s="52"/>
      <c r="V99" s="54" t="s">
        <v>47</v>
      </c>
      <c r="W99" s="35" t="s">
        <v>270</v>
      </c>
      <c r="X99" s="35" t="s">
        <v>296</v>
      </c>
      <c r="Y99" s="35" t="s">
        <v>90</v>
      </c>
      <c r="Z99" s="51" t="s">
        <v>310</v>
      </c>
    </row>
    <row r="100" spans="1:26" ht="25.5">
      <c r="A100" s="22">
        <f t="shared" si="4"/>
        <v>66</v>
      </c>
      <c r="B100" s="49" t="s">
        <v>169</v>
      </c>
      <c r="C100" s="48" t="s">
        <v>144</v>
      </c>
      <c r="D100" s="117">
        <f>+I100+L100+M100</f>
        <v>2378</v>
      </c>
      <c r="E100" s="117">
        <f t="shared" si="6"/>
        <v>0</v>
      </c>
      <c r="F100" s="118" t="s">
        <v>325</v>
      </c>
      <c r="G100" s="119" t="s">
        <v>173</v>
      </c>
      <c r="H100" s="119" t="s">
        <v>316</v>
      </c>
      <c r="I100" s="114">
        <f>+K100</f>
        <v>2378</v>
      </c>
      <c r="J100" s="114">
        <v>0</v>
      </c>
      <c r="K100" s="114">
        <v>2378</v>
      </c>
      <c r="L100" s="27">
        <v>0</v>
      </c>
      <c r="M100" s="27"/>
      <c r="N100" s="27" t="s">
        <v>47</v>
      </c>
      <c r="O100" s="52"/>
      <c r="P100" s="52"/>
      <c r="Q100" s="52"/>
      <c r="R100" s="54" t="s">
        <v>171</v>
      </c>
      <c r="S100" s="33"/>
      <c r="T100" s="29"/>
      <c r="U100" s="52"/>
      <c r="V100" s="54" t="s">
        <v>47</v>
      </c>
      <c r="W100" s="35" t="s">
        <v>270</v>
      </c>
      <c r="X100" s="35" t="s">
        <v>296</v>
      </c>
      <c r="Y100" s="35" t="s">
        <v>90</v>
      </c>
      <c r="Z100" s="51" t="s">
        <v>308</v>
      </c>
    </row>
    <row r="101" spans="1:26" ht="25.5">
      <c r="A101" s="22">
        <f t="shared" si="4"/>
        <v>67</v>
      </c>
      <c r="B101" s="49" t="s">
        <v>172</v>
      </c>
      <c r="C101" s="48" t="s">
        <v>144</v>
      </c>
      <c r="D101" s="117">
        <f>+I101+L101+M101</f>
        <v>3000</v>
      </c>
      <c r="E101" s="117">
        <f t="shared" si="6"/>
        <v>0</v>
      </c>
      <c r="F101" s="118" t="s">
        <v>325</v>
      </c>
      <c r="G101" s="119" t="s">
        <v>173</v>
      </c>
      <c r="H101" s="119" t="s">
        <v>316</v>
      </c>
      <c r="I101" s="114">
        <f>+K101</f>
        <v>3000</v>
      </c>
      <c r="J101" s="114">
        <v>0</v>
      </c>
      <c r="K101" s="114">
        <v>3000</v>
      </c>
      <c r="L101" s="27">
        <v>0</v>
      </c>
      <c r="M101" s="27"/>
      <c r="N101" s="27" t="s">
        <v>47</v>
      </c>
      <c r="O101" s="52"/>
      <c r="P101" s="52"/>
      <c r="Q101" s="52"/>
      <c r="R101" s="54" t="s">
        <v>171</v>
      </c>
      <c r="S101" s="33"/>
      <c r="T101" s="29"/>
      <c r="U101" s="52"/>
      <c r="V101" s="54" t="s">
        <v>47</v>
      </c>
      <c r="W101" s="35" t="s">
        <v>270</v>
      </c>
      <c r="X101" s="35" t="s">
        <v>296</v>
      </c>
      <c r="Y101" s="35" t="s">
        <v>90</v>
      </c>
      <c r="Z101" s="51" t="s">
        <v>308</v>
      </c>
    </row>
    <row r="102" spans="1:26" ht="25.5">
      <c r="A102" s="22">
        <f t="shared" si="4"/>
        <v>68</v>
      </c>
      <c r="B102" s="49" t="s">
        <v>209</v>
      </c>
      <c r="C102" s="39" t="s">
        <v>144</v>
      </c>
      <c r="D102" s="25">
        <v>2500</v>
      </c>
      <c r="E102" s="25">
        <f t="shared" si="6"/>
        <v>0</v>
      </c>
      <c r="F102" s="77" t="s">
        <v>200</v>
      </c>
      <c r="G102" s="77" t="s">
        <v>78</v>
      </c>
      <c r="H102" s="46" t="s">
        <v>51</v>
      </c>
      <c r="I102" s="27">
        <v>2500</v>
      </c>
      <c r="J102" s="27">
        <v>2500</v>
      </c>
      <c r="K102" s="27"/>
      <c r="L102" s="27"/>
      <c r="M102" s="26"/>
      <c r="N102" s="39" t="s">
        <v>47</v>
      </c>
      <c r="O102" s="39"/>
      <c r="P102" s="39"/>
      <c r="Q102" s="39">
        <v>2440</v>
      </c>
      <c r="R102" s="39" t="s">
        <v>201</v>
      </c>
      <c r="S102" s="55" t="s">
        <v>210</v>
      </c>
      <c r="T102" s="39"/>
      <c r="U102" s="39" t="s">
        <v>47</v>
      </c>
      <c r="V102" s="39"/>
      <c r="W102" s="39"/>
      <c r="X102" s="39" t="s">
        <v>296</v>
      </c>
      <c r="Y102" s="39" t="s">
        <v>90</v>
      </c>
      <c r="Z102" s="26"/>
    </row>
    <row r="103" spans="1:26" s="21" customFormat="1" ht="25.5">
      <c r="A103" s="22">
        <f t="shared" si="4"/>
        <v>69</v>
      </c>
      <c r="B103" s="49" t="s">
        <v>211</v>
      </c>
      <c r="C103" s="39" t="s">
        <v>144</v>
      </c>
      <c r="D103" s="25">
        <v>1000</v>
      </c>
      <c r="E103" s="25">
        <f t="shared" si="6"/>
        <v>0</v>
      </c>
      <c r="F103" s="77" t="s">
        <v>200</v>
      </c>
      <c r="G103" s="77" t="s">
        <v>78</v>
      </c>
      <c r="H103" s="46" t="s">
        <v>51</v>
      </c>
      <c r="I103" s="27">
        <v>1000</v>
      </c>
      <c r="J103" s="27"/>
      <c r="K103" s="27">
        <v>1000</v>
      </c>
      <c r="L103" s="27"/>
      <c r="M103" s="26"/>
      <c r="N103" s="39" t="s">
        <v>47</v>
      </c>
      <c r="O103" s="39"/>
      <c r="P103" s="39"/>
      <c r="Q103" s="39">
        <v>2888</v>
      </c>
      <c r="R103" s="39" t="s">
        <v>201</v>
      </c>
      <c r="S103" s="55" t="s">
        <v>212</v>
      </c>
      <c r="T103" s="39"/>
      <c r="U103" s="39" t="s">
        <v>47</v>
      </c>
      <c r="V103" s="39"/>
      <c r="W103" s="39"/>
      <c r="X103" s="39" t="s">
        <v>296</v>
      </c>
      <c r="Y103" s="39" t="s">
        <v>90</v>
      </c>
      <c r="Z103" s="26"/>
    </row>
    <row r="104" spans="1:26" ht="25.5">
      <c r="A104" s="17" t="s">
        <v>238</v>
      </c>
      <c r="B104" s="18" t="s">
        <v>237</v>
      </c>
      <c r="C104" s="19"/>
      <c r="D104" s="20">
        <f>+D105</f>
        <v>55000</v>
      </c>
      <c r="E104" s="20">
        <f t="shared" si="6"/>
        <v>0</v>
      </c>
      <c r="F104" s="20"/>
      <c r="G104" s="20"/>
      <c r="H104" s="20"/>
      <c r="I104" s="20">
        <f>+I105</f>
        <v>55000</v>
      </c>
      <c r="J104" s="20">
        <f>+J105</f>
        <v>55000</v>
      </c>
      <c r="K104" s="20">
        <f>+K105</f>
        <v>0</v>
      </c>
      <c r="L104" s="20">
        <f>+L105</f>
        <v>0</v>
      </c>
      <c r="M104" s="20">
        <f aca="true" t="shared" si="7" ref="I104:M105">M105</f>
        <v>0</v>
      </c>
      <c r="N104" s="19"/>
      <c r="O104" s="19"/>
      <c r="P104" s="19"/>
      <c r="Q104" s="19"/>
      <c r="R104" s="19"/>
      <c r="S104" s="19"/>
      <c r="T104" s="19"/>
      <c r="U104" s="19"/>
      <c r="V104" s="19"/>
      <c r="W104" s="19"/>
      <c r="X104" s="19"/>
      <c r="Y104" s="19"/>
      <c r="Z104" s="20"/>
    </row>
    <row r="105" spans="1:26" s="16" customFormat="1" ht="12.75">
      <c r="A105" s="95" t="s">
        <v>227</v>
      </c>
      <c r="B105" s="96" t="s">
        <v>26</v>
      </c>
      <c r="C105" s="97"/>
      <c r="D105" s="98">
        <f>D106</f>
        <v>55000</v>
      </c>
      <c r="E105" s="98">
        <f t="shared" si="6"/>
        <v>0</v>
      </c>
      <c r="F105" s="98"/>
      <c r="G105" s="98"/>
      <c r="H105" s="98"/>
      <c r="I105" s="98">
        <f t="shared" si="7"/>
        <v>55000</v>
      </c>
      <c r="J105" s="98">
        <f t="shared" si="7"/>
        <v>55000</v>
      </c>
      <c r="K105" s="98">
        <f t="shared" si="7"/>
        <v>0</v>
      </c>
      <c r="L105" s="98">
        <f t="shared" si="7"/>
        <v>0</v>
      </c>
      <c r="M105" s="98">
        <f t="shared" si="7"/>
        <v>0</v>
      </c>
      <c r="N105" s="99"/>
      <c r="O105" s="99"/>
      <c r="P105" s="99"/>
      <c r="Q105" s="100"/>
      <c r="R105" s="99"/>
      <c r="S105" s="99"/>
      <c r="T105" s="99"/>
      <c r="U105" s="99"/>
      <c r="V105" s="101"/>
      <c r="W105" s="102"/>
      <c r="X105" s="102"/>
      <c r="Y105" s="102"/>
      <c r="Z105" s="98"/>
    </row>
    <row r="106" spans="1:26" s="21" customFormat="1" ht="25.5">
      <c r="A106" s="79">
        <v>1</v>
      </c>
      <c r="B106" s="80" t="s">
        <v>87</v>
      </c>
      <c r="C106" s="81" t="s">
        <v>102</v>
      </c>
      <c r="D106" s="82">
        <f>+I106+L106+M106</f>
        <v>55000</v>
      </c>
      <c r="E106" s="82">
        <f t="shared" si="6"/>
        <v>0</v>
      </c>
      <c r="F106" s="83" t="s">
        <v>89</v>
      </c>
      <c r="G106" s="83" t="s">
        <v>49</v>
      </c>
      <c r="H106" s="113" t="s">
        <v>51</v>
      </c>
      <c r="I106" s="82">
        <f>+J106</f>
        <v>55000</v>
      </c>
      <c r="J106" s="82">
        <v>55000</v>
      </c>
      <c r="K106" s="82"/>
      <c r="L106" s="85"/>
      <c r="M106" s="85"/>
      <c r="N106" s="86"/>
      <c r="O106" s="87"/>
      <c r="P106" s="87" t="s">
        <v>47</v>
      </c>
      <c r="Q106" s="88"/>
      <c r="R106" s="89" t="s">
        <v>64</v>
      </c>
      <c r="S106" s="90"/>
      <c r="T106" s="91" t="s">
        <v>47</v>
      </c>
      <c r="U106" s="91"/>
      <c r="V106" s="91"/>
      <c r="W106" s="92"/>
      <c r="X106" s="92" t="s">
        <v>297</v>
      </c>
      <c r="Y106" s="92" t="s">
        <v>90</v>
      </c>
      <c r="Z106" s="84"/>
    </row>
    <row r="108" ht="12.75" collapsed="1"/>
  </sheetData>
  <sheetProtection/>
  <autoFilter ref="A8:W107"/>
  <mergeCells count="34">
    <mergeCell ref="A1:W1"/>
    <mergeCell ref="A2:W2"/>
    <mergeCell ref="A3:W3"/>
    <mergeCell ref="A5:A8"/>
    <mergeCell ref="B5:B8"/>
    <mergeCell ref="C5:C8"/>
    <mergeCell ref="D5:D8"/>
    <mergeCell ref="H5:H8"/>
    <mergeCell ref="I5:M5"/>
    <mergeCell ref="T6:T8"/>
    <mergeCell ref="E5:E8"/>
    <mergeCell ref="V5:V8"/>
    <mergeCell ref="W5:W8"/>
    <mergeCell ref="T5:U5"/>
    <mergeCell ref="R7:R8"/>
    <mergeCell ref="N5:P5"/>
    <mergeCell ref="M6:M8"/>
    <mergeCell ref="S5:S8"/>
    <mergeCell ref="P6:P8"/>
    <mergeCell ref="I6:K6"/>
    <mergeCell ref="F7:F8"/>
    <mergeCell ref="G7:G8"/>
    <mergeCell ref="I7:I8"/>
    <mergeCell ref="J7:K7"/>
    <mergeCell ref="Q7:Q8"/>
    <mergeCell ref="F5:G6"/>
    <mergeCell ref="L6:L8"/>
    <mergeCell ref="N6:N8"/>
    <mergeCell ref="X5:X8"/>
    <mergeCell ref="Y5:Y8"/>
    <mergeCell ref="O6:O8"/>
    <mergeCell ref="Q5:R6"/>
    <mergeCell ref="U6:U8"/>
    <mergeCell ref="Z5:Z8"/>
  </mergeCells>
  <printOptions horizontalCentered="1"/>
  <pageMargins left="0.5" right="0.5" top="0.5" bottom="0.25" header="0.31496062992126" footer="0.31496062992126"/>
  <pageSetup blackAndWhite="1" fitToHeight="3" fitToWidth="1"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K23"/>
  <sheetViews>
    <sheetView zoomScale="85" zoomScaleNormal="85" zoomScalePageLayoutView="70" workbookViewId="0" topLeftCell="A1">
      <selection activeCell="E11" sqref="E11"/>
    </sheetView>
  </sheetViews>
  <sheetFormatPr defaultColWidth="9.140625" defaultRowHeight="15"/>
  <cols>
    <col min="1" max="1" width="7.7109375" style="125" bestFit="1" customWidth="1"/>
    <col min="2" max="2" width="4.421875" style="126" bestFit="1" customWidth="1"/>
    <col min="3" max="3" width="51.57421875" style="125" bestFit="1" customWidth="1"/>
    <col min="4" max="4" width="8.7109375" style="127" bestFit="1" customWidth="1"/>
    <col min="5" max="5" width="10.28125" style="125" bestFit="1" customWidth="1"/>
    <col min="6" max="6" width="13.7109375" style="127" bestFit="1" customWidth="1"/>
    <col min="7" max="7" width="11.28125" style="127" bestFit="1" customWidth="1"/>
    <col min="8" max="8" width="8.57421875" style="127" bestFit="1" customWidth="1"/>
    <col min="9" max="9" width="20.421875" style="127" bestFit="1" customWidth="1" collapsed="1"/>
    <col min="10" max="10" width="6.8515625" style="125" bestFit="1" customWidth="1"/>
    <col min="11" max="11" width="9.28125" style="125" bestFit="1" customWidth="1"/>
    <col min="12" max="16384" width="9.140625" style="125" customWidth="1"/>
  </cols>
  <sheetData>
    <row r="1" spans="1:11" s="128" customFormat="1" ht="38.25">
      <c r="A1" s="137" t="s">
        <v>375</v>
      </c>
      <c r="B1" s="138" t="s">
        <v>1</v>
      </c>
      <c r="C1" s="139" t="s">
        <v>398</v>
      </c>
      <c r="D1" s="139" t="s">
        <v>405</v>
      </c>
      <c r="E1" s="140" t="s">
        <v>399</v>
      </c>
      <c r="F1" s="141" t="s">
        <v>400</v>
      </c>
      <c r="G1" s="141" t="s">
        <v>401</v>
      </c>
      <c r="H1" s="141" t="s">
        <v>402</v>
      </c>
      <c r="I1" s="142" t="s">
        <v>403</v>
      </c>
      <c r="J1" s="143" t="s">
        <v>404</v>
      </c>
      <c r="K1" s="143"/>
    </row>
    <row r="2" spans="1:11" s="133" customFormat="1" ht="25.5">
      <c r="A2" s="144" t="s">
        <v>376</v>
      </c>
      <c r="B2" s="145">
        <v>1</v>
      </c>
      <c r="C2" s="146" t="s">
        <v>406</v>
      </c>
      <c r="D2" s="147" t="s">
        <v>50</v>
      </c>
      <c r="E2" s="148">
        <v>26000</v>
      </c>
      <c r="F2" s="149"/>
      <c r="G2" s="150" t="s">
        <v>407</v>
      </c>
      <c r="H2" s="151" t="s">
        <v>408</v>
      </c>
      <c r="I2" s="152" t="s">
        <v>409</v>
      </c>
      <c r="J2" s="145">
        <v>1</v>
      </c>
      <c r="K2" s="144" t="s">
        <v>410</v>
      </c>
    </row>
    <row r="3" spans="1:11" s="133" customFormat="1" ht="38.25">
      <c r="A3" s="144" t="s">
        <v>377</v>
      </c>
      <c r="B3" s="145">
        <v>2</v>
      </c>
      <c r="C3" s="153" t="s">
        <v>411</v>
      </c>
      <c r="D3" s="152" t="s">
        <v>285</v>
      </c>
      <c r="E3" s="148">
        <v>49500</v>
      </c>
      <c r="F3" s="149"/>
      <c r="G3" s="149" t="s">
        <v>412</v>
      </c>
      <c r="H3" s="149" t="s">
        <v>408</v>
      </c>
      <c r="I3" s="149" t="s">
        <v>413</v>
      </c>
      <c r="J3" s="145">
        <v>2</v>
      </c>
      <c r="K3" s="144" t="s">
        <v>410</v>
      </c>
    </row>
    <row r="4" spans="1:11" s="133" customFormat="1" ht="25.5">
      <c r="A4" s="144" t="s">
        <v>378</v>
      </c>
      <c r="B4" s="145">
        <v>3</v>
      </c>
      <c r="C4" s="154" t="s">
        <v>414</v>
      </c>
      <c r="D4" s="147" t="s">
        <v>50</v>
      </c>
      <c r="E4" s="148">
        <v>2022.1999999999998</v>
      </c>
      <c r="F4" s="155" t="s">
        <v>415</v>
      </c>
      <c r="G4" s="156" t="s">
        <v>416</v>
      </c>
      <c r="H4" s="156" t="s">
        <v>408</v>
      </c>
      <c r="I4" s="157" t="s">
        <v>409</v>
      </c>
      <c r="J4" s="145">
        <v>3</v>
      </c>
      <c r="K4" s="144" t="s">
        <v>417</v>
      </c>
    </row>
    <row r="5" spans="1:11" s="133" customFormat="1" ht="25.5">
      <c r="A5" s="144" t="s">
        <v>379</v>
      </c>
      <c r="B5" s="145">
        <v>4</v>
      </c>
      <c r="C5" s="154" t="s">
        <v>418</v>
      </c>
      <c r="D5" s="147" t="s">
        <v>50</v>
      </c>
      <c r="E5" s="148">
        <v>856</v>
      </c>
      <c r="F5" s="158" t="s">
        <v>419</v>
      </c>
      <c r="G5" s="156" t="s">
        <v>420</v>
      </c>
      <c r="H5" s="156" t="s">
        <v>408</v>
      </c>
      <c r="I5" s="157" t="s">
        <v>409</v>
      </c>
      <c r="J5" s="145">
        <v>4</v>
      </c>
      <c r="K5" s="144" t="s">
        <v>417</v>
      </c>
    </row>
    <row r="6" spans="1:11" s="133" customFormat="1" ht="25.5">
      <c r="A6" s="144" t="s">
        <v>380</v>
      </c>
      <c r="B6" s="145">
        <v>5</v>
      </c>
      <c r="C6" s="154" t="s">
        <v>421</v>
      </c>
      <c r="D6" s="147" t="s">
        <v>50</v>
      </c>
      <c r="E6" s="148">
        <v>1519.5</v>
      </c>
      <c r="F6" s="159" t="s">
        <v>422</v>
      </c>
      <c r="G6" s="156" t="s">
        <v>423</v>
      </c>
      <c r="H6" s="156" t="s">
        <v>408</v>
      </c>
      <c r="I6" s="157" t="s">
        <v>409</v>
      </c>
      <c r="J6" s="145">
        <v>5</v>
      </c>
      <c r="K6" s="144" t="s">
        <v>417</v>
      </c>
    </row>
    <row r="7" spans="1:11" s="133" customFormat="1" ht="25.5">
      <c r="A7" s="144" t="s">
        <v>381</v>
      </c>
      <c r="B7" s="145">
        <v>6</v>
      </c>
      <c r="C7" s="154" t="s">
        <v>424</v>
      </c>
      <c r="D7" s="147" t="s">
        <v>101</v>
      </c>
      <c r="E7" s="148">
        <v>50000</v>
      </c>
      <c r="F7" s="155" t="s">
        <v>425</v>
      </c>
      <c r="G7" s="156" t="s">
        <v>416</v>
      </c>
      <c r="H7" s="156" t="s">
        <v>408</v>
      </c>
      <c r="I7" s="157" t="s">
        <v>409</v>
      </c>
      <c r="J7" s="145">
        <v>6</v>
      </c>
      <c r="K7" s="144" t="s">
        <v>417</v>
      </c>
    </row>
    <row r="8" spans="1:11" s="134" customFormat="1" ht="25.5">
      <c r="A8" s="144" t="s">
        <v>382</v>
      </c>
      <c r="B8" s="145">
        <v>7</v>
      </c>
      <c r="C8" s="154" t="s">
        <v>426</v>
      </c>
      <c r="D8" s="147" t="s">
        <v>102</v>
      </c>
      <c r="E8" s="148">
        <v>55000</v>
      </c>
      <c r="F8" s="155" t="s">
        <v>427</v>
      </c>
      <c r="G8" s="156" t="s">
        <v>423</v>
      </c>
      <c r="H8" s="156" t="s">
        <v>408</v>
      </c>
      <c r="I8" s="157" t="s">
        <v>409</v>
      </c>
      <c r="J8" s="145"/>
      <c r="K8" s="144" t="s">
        <v>372</v>
      </c>
    </row>
    <row r="9" spans="1:11" s="178" customFormat="1" ht="25.5">
      <c r="A9" s="144" t="s">
        <v>383</v>
      </c>
      <c r="B9" s="164">
        <v>8</v>
      </c>
      <c r="C9" s="173" t="s">
        <v>428</v>
      </c>
      <c r="D9" s="174" t="s">
        <v>369</v>
      </c>
      <c r="E9" s="175">
        <v>1900</v>
      </c>
      <c r="F9" s="176" t="s">
        <v>429</v>
      </c>
      <c r="G9" s="177" t="s">
        <v>352</v>
      </c>
      <c r="H9" s="177" t="s">
        <v>408</v>
      </c>
      <c r="I9" s="157" t="s">
        <v>409</v>
      </c>
      <c r="J9" s="145">
        <v>7</v>
      </c>
      <c r="K9" s="144" t="s">
        <v>371</v>
      </c>
    </row>
    <row r="10" spans="1:11" s="135" customFormat="1" ht="25.5">
      <c r="A10" s="144" t="s">
        <v>384</v>
      </c>
      <c r="B10" s="155">
        <v>9</v>
      </c>
      <c r="C10" s="165" t="s">
        <v>430</v>
      </c>
      <c r="D10" s="162" t="s">
        <v>50</v>
      </c>
      <c r="E10" s="166">
        <v>479.8</v>
      </c>
      <c r="F10" s="155" t="s">
        <v>415</v>
      </c>
      <c r="G10" s="163" t="s">
        <v>416</v>
      </c>
      <c r="H10" s="163" t="s">
        <v>408</v>
      </c>
      <c r="I10" s="157" t="s">
        <v>409</v>
      </c>
      <c r="J10" s="145">
        <v>8</v>
      </c>
      <c r="K10" s="144" t="s">
        <v>371</v>
      </c>
    </row>
    <row r="11" spans="1:11" s="135" customFormat="1" ht="25.5">
      <c r="A11" s="144" t="s">
        <v>385</v>
      </c>
      <c r="B11" s="164">
        <v>10</v>
      </c>
      <c r="C11" s="167" t="s">
        <v>431</v>
      </c>
      <c r="D11" s="164" t="s">
        <v>101</v>
      </c>
      <c r="E11" s="161">
        <v>300.1</v>
      </c>
      <c r="F11" s="155" t="s">
        <v>432</v>
      </c>
      <c r="G11" s="163" t="s">
        <v>416</v>
      </c>
      <c r="H11" s="163" t="s">
        <v>408</v>
      </c>
      <c r="I11" s="157" t="s">
        <v>409</v>
      </c>
      <c r="J11" s="145">
        <v>9</v>
      </c>
      <c r="K11" s="144" t="s">
        <v>371</v>
      </c>
    </row>
    <row r="12" spans="1:11" s="135" customFormat="1" ht="25.5">
      <c r="A12" s="144" t="s">
        <v>386</v>
      </c>
      <c r="B12" s="168">
        <v>11</v>
      </c>
      <c r="C12" s="160" t="s">
        <v>433</v>
      </c>
      <c r="D12" s="164" t="s">
        <v>101</v>
      </c>
      <c r="E12" s="161">
        <v>1075</v>
      </c>
      <c r="F12" s="155" t="s">
        <v>415</v>
      </c>
      <c r="G12" s="163" t="s">
        <v>416</v>
      </c>
      <c r="H12" s="163" t="s">
        <v>408</v>
      </c>
      <c r="I12" s="157" t="s">
        <v>409</v>
      </c>
      <c r="J12" s="164">
        <v>10</v>
      </c>
      <c r="K12" s="144" t="s">
        <v>371</v>
      </c>
    </row>
    <row r="13" spans="1:11" s="136" customFormat="1" ht="25.5">
      <c r="A13" s="144" t="s">
        <v>387</v>
      </c>
      <c r="B13" s="164">
        <v>12</v>
      </c>
      <c r="C13" s="165" t="s">
        <v>434</v>
      </c>
      <c r="D13" s="164" t="s">
        <v>101</v>
      </c>
      <c r="E13" s="166">
        <v>26.3</v>
      </c>
      <c r="F13" s="169" t="s">
        <v>425</v>
      </c>
      <c r="G13" s="163" t="s">
        <v>416</v>
      </c>
      <c r="H13" s="163" t="s">
        <v>408</v>
      </c>
      <c r="I13" s="157" t="s">
        <v>409</v>
      </c>
      <c r="J13" s="155">
        <v>11</v>
      </c>
      <c r="K13" s="144" t="s">
        <v>371</v>
      </c>
    </row>
    <row r="14" spans="1:11" s="135" customFormat="1" ht="25.5">
      <c r="A14" s="144" t="s">
        <v>388</v>
      </c>
      <c r="B14" s="164">
        <v>13</v>
      </c>
      <c r="C14" s="160" t="s">
        <v>435</v>
      </c>
      <c r="D14" s="164" t="s">
        <v>101</v>
      </c>
      <c r="E14" s="161">
        <v>550</v>
      </c>
      <c r="F14" s="155" t="s">
        <v>436</v>
      </c>
      <c r="G14" s="163" t="s">
        <v>416</v>
      </c>
      <c r="H14" s="163" t="s">
        <v>408</v>
      </c>
      <c r="I14" s="157" t="s">
        <v>409</v>
      </c>
      <c r="J14" s="164">
        <v>12</v>
      </c>
      <c r="K14" s="144" t="s">
        <v>371</v>
      </c>
    </row>
    <row r="15" spans="1:11" s="135" customFormat="1" ht="25.5">
      <c r="A15" s="144" t="s">
        <v>389</v>
      </c>
      <c r="B15" s="164">
        <v>14</v>
      </c>
      <c r="C15" s="170" t="s">
        <v>437</v>
      </c>
      <c r="D15" s="164" t="s">
        <v>101</v>
      </c>
      <c r="E15" s="171">
        <v>290</v>
      </c>
      <c r="F15" s="158" t="s">
        <v>438</v>
      </c>
      <c r="G15" s="158" t="s">
        <v>439</v>
      </c>
      <c r="H15" s="163" t="s">
        <v>408</v>
      </c>
      <c r="I15" s="157" t="s">
        <v>409</v>
      </c>
      <c r="J15" s="168">
        <v>13</v>
      </c>
      <c r="K15" s="144" t="s">
        <v>371</v>
      </c>
    </row>
    <row r="16" spans="1:11" s="135" customFormat="1" ht="25.5">
      <c r="A16" s="144" t="s">
        <v>390</v>
      </c>
      <c r="B16" s="164">
        <v>15</v>
      </c>
      <c r="C16" s="170" t="s">
        <v>440</v>
      </c>
      <c r="D16" s="164" t="s">
        <v>101</v>
      </c>
      <c r="E16" s="171">
        <v>1818</v>
      </c>
      <c r="F16" s="158" t="s">
        <v>441</v>
      </c>
      <c r="G16" s="158" t="s">
        <v>439</v>
      </c>
      <c r="H16" s="163" t="s">
        <v>408</v>
      </c>
      <c r="I16" s="157" t="s">
        <v>409</v>
      </c>
      <c r="J16" s="164">
        <v>14</v>
      </c>
      <c r="K16" s="144" t="s">
        <v>371</v>
      </c>
    </row>
    <row r="17" spans="1:11" s="135" customFormat="1" ht="25.5">
      <c r="A17" s="144" t="s">
        <v>391</v>
      </c>
      <c r="B17" s="164">
        <v>16</v>
      </c>
      <c r="C17" s="170" t="s">
        <v>442</v>
      </c>
      <c r="D17" s="164" t="s">
        <v>101</v>
      </c>
      <c r="E17" s="171">
        <v>500</v>
      </c>
      <c r="F17" s="158" t="s">
        <v>443</v>
      </c>
      <c r="G17" s="158" t="s">
        <v>444</v>
      </c>
      <c r="H17" s="163" t="s">
        <v>408</v>
      </c>
      <c r="I17" s="157" t="s">
        <v>409</v>
      </c>
      <c r="J17" s="164">
        <v>15</v>
      </c>
      <c r="K17" s="144" t="s">
        <v>371</v>
      </c>
    </row>
    <row r="18" spans="1:11" s="135" customFormat="1" ht="25.5">
      <c r="A18" s="144" t="s">
        <v>392</v>
      </c>
      <c r="B18" s="164">
        <v>17</v>
      </c>
      <c r="C18" s="172" t="s">
        <v>445</v>
      </c>
      <c r="D18" s="164" t="s">
        <v>101</v>
      </c>
      <c r="E18" s="171">
        <v>945.5</v>
      </c>
      <c r="F18" s="158" t="s">
        <v>446</v>
      </c>
      <c r="G18" s="158" t="s">
        <v>444</v>
      </c>
      <c r="H18" s="163" t="s">
        <v>408</v>
      </c>
      <c r="I18" s="157" t="s">
        <v>409</v>
      </c>
      <c r="J18" s="164">
        <v>16</v>
      </c>
      <c r="K18" s="144" t="s">
        <v>371</v>
      </c>
    </row>
    <row r="19" spans="1:11" s="135" customFormat="1" ht="25.5">
      <c r="A19" s="144" t="s">
        <v>393</v>
      </c>
      <c r="B19" s="155">
        <v>18</v>
      </c>
      <c r="C19" s="172" t="s">
        <v>447</v>
      </c>
      <c r="D19" s="164" t="s">
        <v>101</v>
      </c>
      <c r="E19" s="171">
        <v>1157.1</v>
      </c>
      <c r="F19" s="158" t="s">
        <v>446</v>
      </c>
      <c r="G19" s="158" t="s">
        <v>444</v>
      </c>
      <c r="H19" s="163" t="s">
        <v>408</v>
      </c>
      <c r="I19" s="157" t="s">
        <v>409</v>
      </c>
      <c r="J19" s="164">
        <v>17</v>
      </c>
      <c r="K19" s="144" t="s">
        <v>371</v>
      </c>
    </row>
    <row r="20" spans="1:11" s="135" customFormat="1" ht="38.25">
      <c r="A20" s="144" t="s">
        <v>394</v>
      </c>
      <c r="B20" s="155">
        <v>19</v>
      </c>
      <c r="C20" s="172" t="s">
        <v>448</v>
      </c>
      <c r="D20" s="164" t="s">
        <v>101</v>
      </c>
      <c r="E20" s="171">
        <v>352.6</v>
      </c>
      <c r="F20" s="158" t="s">
        <v>449</v>
      </c>
      <c r="G20" s="158" t="s">
        <v>407</v>
      </c>
      <c r="H20" s="163" t="s">
        <v>408</v>
      </c>
      <c r="I20" s="157" t="s">
        <v>409</v>
      </c>
      <c r="J20" s="164">
        <v>18</v>
      </c>
      <c r="K20" s="144" t="s">
        <v>371</v>
      </c>
    </row>
    <row r="21" spans="1:11" s="135" customFormat="1" ht="25.5">
      <c r="A21" s="144" t="s">
        <v>395</v>
      </c>
      <c r="B21" s="155">
        <v>20</v>
      </c>
      <c r="C21" s="172" t="s">
        <v>450</v>
      </c>
      <c r="D21" s="164" t="s">
        <v>101</v>
      </c>
      <c r="E21" s="171">
        <v>8500</v>
      </c>
      <c r="F21" s="158" t="s">
        <v>451</v>
      </c>
      <c r="G21" s="158" t="s">
        <v>452</v>
      </c>
      <c r="H21" s="163" t="s">
        <v>408</v>
      </c>
      <c r="I21" s="157" t="s">
        <v>409</v>
      </c>
      <c r="J21" s="164">
        <v>19</v>
      </c>
      <c r="K21" s="144" t="s">
        <v>371</v>
      </c>
    </row>
    <row r="22" spans="1:11" s="135" customFormat="1" ht="38.25">
      <c r="A22" s="144" t="s">
        <v>396</v>
      </c>
      <c r="B22" s="155">
        <v>21</v>
      </c>
      <c r="C22" s="172" t="s">
        <v>453</v>
      </c>
      <c r="D22" s="164" t="s">
        <v>101</v>
      </c>
      <c r="E22" s="171">
        <v>972.2</v>
      </c>
      <c r="F22" s="158" t="s">
        <v>451</v>
      </c>
      <c r="G22" s="158" t="s">
        <v>452</v>
      </c>
      <c r="H22" s="163" t="s">
        <v>408</v>
      </c>
      <c r="I22" s="157" t="s">
        <v>409</v>
      </c>
      <c r="J22" s="155">
        <v>20</v>
      </c>
      <c r="K22" s="144" t="s">
        <v>371</v>
      </c>
    </row>
    <row r="23" spans="1:11" s="135" customFormat="1" ht="25.5">
      <c r="A23" s="144" t="s">
        <v>397</v>
      </c>
      <c r="B23" s="155">
        <v>22</v>
      </c>
      <c r="C23" s="172" t="s">
        <v>454</v>
      </c>
      <c r="D23" s="158" t="s">
        <v>159</v>
      </c>
      <c r="E23" s="171">
        <v>2552</v>
      </c>
      <c r="F23" s="158"/>
      <c r="G23" s="158" t="s">
        <v>412</v>
      </c>
      <c r="H23" s="163" t="s">
        <v>408</v>
      </c>
      <c r="I23" s="163" t="s">
        <v>455</v>
      </c>
      <c r="J23" s="155">
        <v>21</v>
      </c>
      <c r="K23" s="144" t="s">
        <v>372</v>
      </c>
    </row>
  </sheetData>
  <sheetProtection/>
  <autoFilter ref="A1:K23"/>
  <printOptions horizontalCentered="1"/>
  <pageMargins left="0.5" right="0.5" top="0.5" bottom="0.25" header="0.31496062992126" footer="0.31496062992126"/>
  <pageSetup blackAndWhite="1" fitToHeight="3" fitToWidth="1"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1:T46"/>
  <sheetViews>
    <sheetView tabSelected="1" zoomScalePageLayoutView="70" workbookViewId="0" topLeftCell="A1">
      <selection activeCell="A3" sqref="A3:T3"/>
    </sheetView>
  </sheetViews>
  <sheetFormatPr defaultColWidth="9.140625" defaultRowHeight="15"/>
  <cols>
    <col min="1" max="1" width="4.57421875" style="126" customWidth="1"/>
    <col min="2" max="2" width="35.28125" style="125" customWidth="1"/>
    <col min="3" max="3" width="9.7109375" style="125" customWidth="1"/>
    <col min="4" max="4" width="11.00390625" style="127" customWidth="1"/>
    <col min="5" max="5" width="11.140625" style="127" customWidth="1"/>
    <col min="6" max="6" width="9.7109375" style="125" customWidth="1" collapsed="1"/>
    <col min="7" max="7" width="9.421875" style="125" customWidth="1"/>
    <col min="8" max="8" width="8.421875" style="125" customWidth="1"/>
    <col min="9" max="9" width="8.7109375" style="125" customWidth="1"/>
    <col min="10" max="10" width="7.421875" style="125" customWidth="1"/>
    <col min="11" max="11" width="4.7109375" style="127" customWidth="1" collapsed="1"/>
    <col min="12" max="12" width="4.8515625" style="127" customWidth="1"/>
    <col min="13" max="13" width="6.8515625" style="127" customWidth="1"/>
    <col min="14" max="14" width="6.57421875" style="125" customWidth="1"/>
    <col min="15" max="15" width="10.00390625" style="127" customWidth="1"/>
    <col min="16" max="16" width="20.7109375" style="127" customWidth="1"/>
    <col min="17" max="17" width="5.7109375" style="125" customWidth="1"/>
    <col min="18" max="18" width="6.421875" style="125" customWidth="1"/>
    <col min="19" max="19" width="7.28125" style="125" customWidth="1"/>
    <col min="20" max="20" width="10.7109375" style="125" customWidth="1"/>
    <col min="21" max="16384" width="9.140625" style="125" customWidth="1"/>
  </cols>
  <sheetData>
    <row r="1" spans="1:20" s="122" customFormat="1" ht="20.25" customHeight="1">
      <c r="A1" s="313" t="s">
        <v>465</v>
      </c>
      <c r="B1" s="313"/>
      <c r="C1" s="313"/>
      <c r="D1" s="313"/>
      <c r="E1" s="313"/>
      <c r="F1" s="313"/>
      <c r="G1" s="313"/>
      <c r="H1" s="313"/>
      <c r="I1" s="313"/>
      <c r="J1" s="313"/>
      <c r="K1" s="313"/>
      <c r="L1" s="313"/>
      <c r="M1" s="313"/>
      <c r="N1" s="313"/>
      <c r="O1" s="313"/>
      <c r="P1" s="313"/>
      <c r="Q1" s="313"/>
      <c r="R1" s="313"/>
      <c r="S1" s="313"/>
      <c r="T1" s="313"/>
    </row>
    <row r="2" spans="1:20" s="122" customFormat="1" ht="20.25">
      <c r="A2" s="314" t="s">
        <v>456</v>
      </c>
      <c r="B2" s="314"/>
      <c r="C2" s="314"/>
      <c r="D2" s="314"/>
      <c r="E2" s="314"/>
      <c r="F2" s="314"/>
      <c r="G2" s="314"/>
      <c r="H2" s="314"/>
      <c r="I2" s="314"/>
      <c r="J2" s="314"/>
      <c r="K2" s="314"/>
      <c r="L2" s="314"/>
      <c r="M2" s="314"/>
      <c r="N2" s="314"/>
      <c r="O2" s="314"/>
      <c r="P2" s="314"/>
      <c r="Q2" s="314"/>
      <c r="R2" s="314"/>
      <c r="S2" s="314"/>
      <c r="T2" s="314"/>
    </row>
    <row r="3" spans="1:20" s="123" customFormat="1" ht="20.25" customHeight="1">
      <c r="A3" s="315" t="s">
        <v>470</v>
      </c>
      <c r="B3" s="315"/>
      <c r="C3" s="315"/>
      <c r="D3" s="315"/>
      <c r="E3" s="315"/>
      <c r="F3" s="315"/>
      <c r="G3" s="315"/>
      <c r="H3" s="315"/>
      <c r="I3" s="315"/>
      <c r="J3" s="315"/>
      <c r="K3" s="315"/>
      <c r="L3" s="315"/>
      <c r="M3" s="315"/>
      <c r="N3" s="315"/>
      <c r="O3" s="315"/>
      <c r="P3" s="315"/>
      <c r="Q3" s="315"/>
      <c r="R3" s="315"/>
      <c r="S3" s="315"/>
      <c r="T3" s="315"/>
    </row>
    <row r="4" spans="1:20" ht="12.75">
      <c r="A4" s="124"/>
      <c r="B4" s="124"/>
      <c r="C4" s="124"/>
      <c r="D4" s="124"/>
      <c r="E4" s="124"/>
      <c r="F4" s="124"/>
      <c r="G4" s="124"/>
      <c r="H4" s="124"/>
      <c r="I4" s="124"/>
      <c r="J4" s="124"/>
      <c r="K4" s="124"/>
      <c r="L4" s="124"/>
      <c r="M4" s="124"/>
      <c r="N4" s="124"/>
      <c r="O4" s="124"/>
      <c r="P4" s="124"/>
      <c r="Q4" s="124"/>
      <c r="R4" s="124"/>
      <c r="S4" s="124"/>
      <c r="T4" s="124"/>
    </row>
    <row r="5" spans="1:20" s="128" customFormat="1" ht="36.75" customHeight="1">
      <c r="A5" s="335" t="s">
        <v>466</v>
      </c>
      <c r="B5" s="304" t="s">
        <v>2</v>
      </c>
      <c r="C5" s="332" t="s">
        <v>343</v>
      </c>
      <c r="D5" s="316" t="s">
        <v>467</v>
      </c>
      <c r="E5" s="301" t="s">
        <v>5</v>
      </c>
      <c r="F5" s="319" t="s">
        <v>344</v>
      </c>
      <c r="G5" s="320"/>
      <c r="H5" s="320"/>
      <c r="I5" s="320"/>
      <c r="J5" s="321"/>
      <c r="K5" s="322" t="s">
        <v>6</v>
      </c>
      <c r="L5" s="323"/>
      <c r="M5" s="324"/>
      <c r="N5" s="325" t="s">
        <v>7</v>
      </c>
      <c r="O5" s="325"/>
      <c r="P5" s="326" t="s">
        <v>8</v>
      </c>
      <c r="Q5" s="299" t="s">
        <v>9</v>
      </c>
      <c r="R5" s="300"/>
      <c r="S5" s="301" t="s">
        <v>10</v>
      </c>
      <c r="T5" s="304" t="s">
        <v>11</v>
      </c>
    </row>
    <row r="6" spans="1:20" s="128" customFormat="1" ht="12.75" customHeight="1">
      <c r="A6" s="336"/>
      <c r="B6" s="305"/>
      <c r="C6" s="333"/>
      <c r="D6" s="317"/>
      <c r="E6" s="302"/>
      <c r="F6" s="307" t="s">
        <v>12</v>
      </c>
      <c r="G6" s="308"/>
      <c r="H6" s="309"/>
      <c r="I6" s="310" t="s">
        <v>13</v>
      </c>
      <c r="J6" s="310" t="s">
        <v>14</v>
      </c>
      <c r="K6" s="329" t="s">
        <v>15</v>
      </c>
      <c r="L6" s="329" t="s">
        <v>16</v>
      </c>
      <c r="M6" s="329" t="s">
        <v>17</v>
      </c>
      <c r="N6" s="325" t="s">
        <v>24</v>
      </c>
      <c r="O6" s="325" t="s">
        <v>313</v>
      </c>
      <c r="P6" s="327"/>
      <c r="Q6" s="301" t="s">
        <v>18</v>
      </c>
      <c r="R6" s="301" t="s">
        <v>468</v>
      </c>
      <c r="S6" s="302"/>
      <c r="T6" s="305"/>
    </row>
    <row r="7" spans="1:20" s="128" customFormat="1" ht="21" customHeight="1">
      <c r="A7" s="336"/>
      <c r="B7" s="305"/>
      <c r="C7" s="333"/>
      <c r="D7" s="317"/>
      <c r="E7" s="302"/>
      <c r="F7" s="310" t="s">
        <v>22</v>
      </c>
      <c r="G7" s="307" t="s">
        <v>23</v>
      </c>
      <c r="H7" s="309"/>
      <c r="I7" s="311"/>
      <c r="J7" s="311"/>
      <c r="K7" s="330"/>
      <c r="L7" s="330"/>
      <c r="M7" s="330"/>
      <c r="N7" s="325"/>
      <c r="O7" s="325"/>
      <c r="P7" s="327"/>
      <c r="Q7" s="302"/>
      <c r="R7" s="302"/>
      <c r="S7" s="302"/>
      <c r="T7" s="305"/>
    </row>
    <row r="8" spans="1:20" s="128" customFormat="1" ht="52.5" customHeight="1">
      <c r="A8" s="337"/>
      <c r="B8" s="306"/>
      <c r="C8" s="334"/>
      <c r="D8" s="318"/>
      <c r="E8" s="303"/>
      <c r="F8" s="312"/>
      <c r="G8" s="179" t="s">
        <v>25</v>
      </c>
      <c r="H8" s="179" t="s">
        <v>26</v>
      </c>
      <c r="I8" s="312"/>
      <c r="J8" s="312"/>
      <c r="K8" s="331"/>
      <c r="L8" s="331"/>
      <c r="M8" s="331"/>
      <c r="N8" s="325"/>
      <c r="O8" s="325"/>
      <c r="P8" s="328"/>
      <c r="Q8" s="303"/>
      <c r="R8" s="303"/>
      <c r="S8" s="303"/>
      <c r="T8" s="306"/>
    </row>
    <row r="9" spans="1:20" s="129" customFormat="1" ht="12.75">
      <c r="A9" s="180"/>
      <c r="B9" s="181" t="s">
        <v>338</v>
      </c>
      <c r="C9" s="182">
        <f>C10+C23+C43</f>
        <v>205761.8</v>
      </c>
      <c r="D9" s="182"/>
      <c r="E9" s="182"/>
      <c r="F9" s="182">
        <f>F10+F23+F43</f>
        <v>180535.1</v>
      </c>
      <c r="G9" s="182">
        <f>G10+G23+G43</f>
        <v>127479.1</v>
      </c>
      <c r="H9" s="182">
        <f>H10+H23+H43</f>
        <v>53056</v>
      </c>
      <c r="I9" s="182">
        <f>I10+I23+I43</f>
        <v>23881.199999999997</v>
      </c>
      <c r="J9" s="182">
        <f>J10+J23+J43</f>
        <v>1900</v>
      </c>
      <c r="K9" s="183"/>
      <c r="L9" s="183"/>
      <c r="M9" s="183"/>
      <c r="N9" s="183"/>
      <c r="O9" s="183"/>
      <c r="P9" s="183"/>
      <c r="Q9" s="183"/>
      <c r="R9" s="183"/>
      <c r="S9" s="183"/>
      <c r="T9" s="183"/>
    </row>
    <row r="10" spans="1:20" s="130" customFormat="1" ht="25.5">
      <c r="A10" s="184" t="s">
        <v>29</v>
      </c>
      <c r="B10" s="185" t="s">
        <v>339</v>
      </c>
      <c r="C10" s="186">
        <f>C11+C16</f>
        <v>129897.7</v>
      </c>
      <c r="D10" s="186"/>
      <c r="E10" s="186"/>
      <c r="F10" s="186">
        <f>F11+F16</f>
        <v>125535.1</v>
      </c>
      <c r="G10" s="186">
        <f>G11+G16</f>
        <v>72479.1</v>
      </c>
      <c r="H10" s="186">
        <f>H11+H16</f>
        <v>53056</v>
      </c>
      <c r="I10" s="186">
        <f>I11+I16</f>
        <v>4362.6</v>
      </c>
      <c r="J10" s="186">
        <f>J11+J16</f>
        <v>0</v>
      </c>
      <c r="K10" s="187"/>
      <c r="L10" s="187"/>
      <c r="M10" s="187"/>
      <c r="N10" s="187"/>
      <c r="O10" s="187"/>
      <c r="P10" s="187"/>
      <c r="Q10" s="188"/>
      <c r="R10" s="188"/>
      <c r="S10" s="188"/>
      <c r="T10" s="188"/>
    </row>
    <row r="11" spans="1:20" s="129" customFormat="1" ht="12.75">
      <c r="A11" s="189" t="s">
        <v>341</v>
      </c>
      <c r="B11" s="190" t="s">
        <v>46</v>
      </c>
      <c r="C11" s="191">
        <f>C12+C14</f>
        <v>75500</v>
      </c>
      <c r="D11" s="191"/>
      <c r="E11" s="191"/>
      <c r="F11" s="191">
        <f>F12+F14</f>
        <v>71600</v>
      </c>
      <c r="G11" s="191">
        <f>G12+G14</f>
        <v>69400</v>
      </c>
      <c r="H11" s="191">
        <f>H12+H14</f>
        <v>2200</v>
      </c>
      <c r="I11" s="191">
        <f>I12+I14</f>
        <v>3900</v>
      </c>
      <c r="J11" s="191"/>
      <c r="K11" s="192"/>
      <c r="L11" s="192"/>
      <c r="M11" s="192"/>
      <c r="N11" s="192"/>
      <c r="O11" s="192"/>
      <c r="P11" s="192"/>
      <c r="Q11" s="192"/>
      <c r="R11" s="192"/>
      <c r="S11" s="192"/>
      <c r="T11" s="192"/>
    </row>
    <row r="12" spans="1:20" s="131" customFormat="1" ht="12.75">
      <c r="A12" s="193" t="s">
        <v>227</v>
      </c>
      <c r="B12" s="194" t="s">
        <v>219</v>
      </c>
      <c r="C12" s="195">
        <f>SUM(C13:C13)</f>
        <v>26000</v>
      </c>
      <c r="D12" s="196"/>
      <c r="E12" s="195"/>
      <c r="F12" s="195">
        <f>SUM(F13:F13)</f>
        <v>24600</v>
      </c>
      <c r="G12" s="195">
        <f>SUM(G13:G13)</f>
        <v>23400</v>
      </c>
      <c r="H12" s="195">
        <f>SUM(H13:H13)</f>
        <v>1200</v>
      </c>
      <c r="I12" s="195">
        <f>SUM(I13:I13)</f>
        <v>1400</v>
      </c>
      <c r="J12" s="195"/>
      <c r="K12" s="197"/>
      <c r="L12" s="197"/>
      <c r="M12" s="197"/>
      <c r="N12" s="198"/>
      <c r="O12" s="197"/>
      <c r="P12" s="197"/>
      <c r="Q12" s="197"/>
      <c r="R12" s="197"/>
      <c r="S12" s="198"/>
      <c r="T12" s="199"/>
    </row>
    <row r="13" spans="1:20" s="133" customFormat="1" ht="51">
      <c r="A13" s="200">
        <v>1</v>
      </c>
      <c r="B13" s="201" t="s">
        <v>56</v>
      </c>
      <c r="C13" s="117">
        <v>26000</v>
      </c>
      <c r="D13" s="202" t="s">
        <v>48</v>
      </c>
      <c r="E13" s="203" t="s">
        <v>51</v>
      </c>
      <c r="F13" s="114">
        <v>24600</v>
      </c>
      <c r="G13" s="114">
        <v>23400</v>
      </c>
      <c r="H13" s="114">
        <v>1200</v>
      </c>
      <c r="I13" s="114">
        <v>1400</v>
      </c>
      <c r="J13" s="114"/>
      <c r="K13" s="202" t="s">
        <v>47</v>
      </c>
      <c r="L13" s="202"/>
      <c r="M13" s="202"/>
      <c r="N13" s="204"/>
      <c r="O13" s="202" t="s">
        <v>64</v>
      </c>
      <c r="P13" s="202" t="s">
        <v>57</v>
      </c>
      <c r="Q13" s="202" t="s">
        <v>47</v>
      </c>
      <c r="R13" s="202"/>
      <c r="S13" s="205"/>
      <c r="T13" s="206"/>
    </row>
    <row r="14" spans="1:20" s="21" customFormat="1" ht="12.75">
      <c r="A14" s="95" t="s">
        <v>228</v>
      </c>
      <c r="B14" s="96" t="s">
        <v>367</v>
      </c>
      <c r="C14" s="98">
        <f>C15</f>
        <v>49500</v>
      </c>
      <c r="D14" s="207"/>
      <c r="E14" s="98"/>
      <c r="F14" s="98">
        <f>F15</f>
        <v>47000</v>
      </c>
      <c r="G14" s="98">
        <f>G15</f>
        <v>46000</v>
      </c>
      <c r="H14" s="98">
        <f>H15</f>
        <v>1000</v>
      </c>
      <c r="I14" s="98">
        <f>I15</f>
        <v>2500</v>
      </c>
      <c r="J14" s="98"/>
      <c r="K14" s="99"/>
      <c r="L14" s="99"/>
      <c r="M14" s="99"/>
      <c r="N14" s="101"/>
      <c r="O14" s="99"/>
      <c r="P14" s="99"/>
      <c r="Q14" s="99"/>
      <c r="R14" s="99"/>
      <c r="S14" s="101"/>
      <c r="T14" s="102"/>
    </row>
    <row r="15" spans="1:20" s="133" customFormat="1" ht="63.75">
      <c r="A15" s="200">
        <f>+A13+1</f>
        <v>2</v>
      </c>
      <c r="B15" s="208" t="s">
        <v>276</v>
      </c>
      <c r="C15" s="117">
        <v>49500</v>
      </c>
      <c r="D15" s="114" t="s">
        <v>277</v>
      </c>
      <c r="E15" s="114" t="s">
        <v>278</v>
      </c>
      <c r="F15" s="114">
        <v>47000</v>
      </c>
      <c r="G15" s="114">
        <v>46000</v>
      </c>
      <c r="H15" s="114">
        <v>1000</v>
      </c>
      <c r="I15" s="114">
        <v>2500</v>
      </c>
      <c r="J15" s="114"/>
      <c r="K15" s="203" t="s">
        <v>47</v>
      </c>
      <c r="L15" s="203"/>
      <c r="M15" s="203"/>
      <c r="N15" s="209">
        <v>50000</v>
      </c>
      <c r="O15" s="203" t="s">
        <v>64</v>
      </c>
      <c r="P15" s="203" t="s">
        <v>279</v>
      </c>
      <c r="Q15" s="203" t="s">
        <v>47</v>
      </c>
      <c r="R15" s="203"/>
      <c r="S15" s="203"/>
      <c r="T15" s="206"/>
    </row>
    <row r="16" spans="1:20" s="16" customFormat="1" ht="12.75">
      <c r="A16" s="17" t="s">
        <v>342</v>
      </c>
      <c r="B16" s="18" t="s">
        <v>52</v>
      </c>
      <c r="C16" s="20">
        <f>C17+C21</f>
        <v>54397.7</v>
      </c>
      <c r="D16" s="20"/>
      <c r="E16" s="20"/>
      <c r="F16" s="20">
        <f>F17+F21</f>
        <v>53935.1</v>
      </c>
      <c r="G16" s="20">
        <f>G17+G21</f>
        <v>3079.1</v>
      </c>
      <c r="H16" s="20">
        <f>H17+H21</f>
        <v>50856</v>
      </c>
      <c r="I16" s="20">
        <f>I17+I21</f>
        <v>462.6</v>
      </c>
      <c r="J16" s="20"/>
      <c r="K16" s="19"/>
      <c r="L16" s="19"/>
      <c r="M16" s="19"/>
      <c r="N16" s="19"/>
      <c r="O16" s="19"/>
      <c r="P16" s="19"/>
      <c r="Q16" s="19"/>
      <c r="R16" s="19"/>
      <c r="S16" s="19"/>
      <c r="T16" s="19"/>
    </row>
    <row r="17" spans="1:20" s="21" customFormat="1" ht="12.75">
      <c r="A17" s="95" t="s">
        <v>227</v>
      </c>
      <c r="B17" s="96" t="s">
        <v>219</v>
      </c>
      <c r="C17" s="98">
        <f>SUM(C18:C20)</f>
        <v>4397.7</v>
      </c>
      <c r="D17" s="207"/>
      <c r="E17" s="98"/>
      <c r="F17" s="98">
        <f>SUM(F18:F20)</f>
        <v>3935.1</v>
      </c>
      <c r="G17" s="98">
        <f>SUM(G18:G20)</f>
        <v>3079.1</v>
      </c>
      <c r="H17" s="98">
        <f>SUM(H18:H20)</f>
        <v>856</v>
      </c>
      <c r="I17" s="98">
        <f>SUM(I18:I20)</f>
        <v>462.6</v>
      </c>
      <c r="J17" s="98"/>
      <c r="K17" s="99"/>
      <c r="L17" s="99"/>
      <c r="M17" s="99"/>
      <c r="N17" s="101"/>
      <c r="O17" s="99"/>
      <c r="P17" s="99"/>
      <c r="Q17" s="99"/>
      <c r="R17" s="99"/>
      <c r="S17" s="101"/>
      <c r="T17" s="102"/>
    </row>
    <row r="18" spans="1:20" s="133" customFormat="1" ht="38.25">
      <c r="A18" s="200">
        <f>+A15+1</f>
        <v>3</v>
      </c>
      <c r="B18" s="210" t="s">
        <v>271</v>
      </c>
      <c r="C18" s="117">
        <v>2022.1999999999998</v>
      </c>
      <c r="D18" s="211" t="s">
        <v>91</v>
      </c>
      <c r="E18" s="46" t="s">
        <v>458</v>
      </c>
      <c r="F18" s="117">
        <v>1559.6</v>
      </c>
      <c r="G18" s="117">
        <v>1559.6</v>
      </c>
      <c r="H18" s="117"/>
      <c r="I18" s="117">
        <v>462.6</v>
      </c>
      <c r="J18" s="117"/>
      <c r="K18" s="212"/>
      <c r="L18" s="213" t="s">
        <v>47</v>
      </c>
      <c r="M18" s="213"/>
      <c r="N18" s="214"/>
      <c r="O18" s="215" t="s">
        <v>90</v>
      </c>
      <c r="P18" s="202" t="s">
        <v>92</v>
      </c>
      <c r="Q18" s="216"/>
      <c r="R18" s="216"/>
      <c r="S18" s="216" t="s">
        <v>47</v>
      </c>
      <c r="T18" s="217"/>
    </row>
    <row r="19" spans="1:20" s="133" customFormat="1" ht="25.5">
      <c r="A19" s="200">
        <f>+A18+1</f>
        <v>4</v>
      </c>
      <c r="B19" s="210" t="s">
        <v>272</v>
      </c>
      <c r="C19" s="117">
        <v>856</v>
      </c>
      <c r="D19" s="211" t="s">
        <v>88</v>
      </c>
      <c r="E19" s="46" t="s">
        <v>51</v>
      </c>
      <c r="F19" s="117">
        <v>856</v>
      </c>
      <c r="G19" s="117"/>
      <c r="H19" s="117">
        <v>856</v>
      </c>
      <c r="I19" s="218"/>
      <c r="J19" s="218"/>
      <c r="K19" s="212"/>
      <c r="L19" s="213" t="s">
        <v>47</v>
      </c>
      <c r="M19" s="213"/>
      <c r="N19" s="214"/>
      <c r="O19" s="215" t="s">
        <v>64</v>
      </c>
      <c r="P19" s="202"/>
      <c r="Q19" s="216"/>
      <c r="R19" s="216"/>
      <c r="S19" s="216" t="s">
        <v>47</v>
      </c>
      <c r="T19" s="217"/>
    </row>
    <row r="20" spans="1:20" s="133" customFormat="1" ht="25.5">
      <c r="A20" s="200">
        <f>+A19+1</f>
        <v>5</v>
      </c>
      <c r="B20" s="210" t="s">
        <v>86</v>
      </c>
      <c r="C20" s="117">
        <v>1519.5</v>
      </c>
      <c r="D20" s="211" t="s">
        <v>89</v>
      </c>
      <c r="E20" s="46" t="s">
        <v>459</v>
      </c>
      <c r="F20" s="117">
        <v>1519.5</v>
      </c>
      <c r="G20" s="117">
        <v>1519.5</v>
      </c>
      <c r="H20" s="117"/>
      <c r="I20" s="218"/>
      <c r="J20" s="218"/>
      <c r="K20" s="212"/>
      <c r="L20" s="213" t="s">
        <v>47</v>
      </c>
      <c r="M20" s="213"/>
      <c r="N20" s="214"/>
      <c r="O20" s="215" t="s">
        <v>64</v>
      </c>
      <c r="P20" s="202"/>
      <c r="Q20" s="216"/>
      <c r="R20" s="216"/>
      <c r="S20" s="216" t="s">
        <v>47</v>
      </c>
      <c r="T20" s="217"/>
    </row>
    <row r="21" spans="1:20" s="131" customFormat="1" ht="12.75">
      <c r="A21" s="193" t="s">
        <v>228</v>
      </c>
      <c r="B21" s="194" t="s">
        <v>366</v>
      </c>
      <c r="C21" s="195">
        <f>C22</f>
        <v>50000</v>
      </c>
      <c r="D21" s="196"/>
      <c r="E21" s="219"/>
      <c r="F21" s="195">
        <f>F22</f>
        <v>50000</v>
      </c>
      <c r="G21" s="195">
        <f>G22</f>
        <v>0</v>
      </c>
      <c r="H21" s="195">
        <f>H22</f>
        <v>50000</v>
      </c>
      <c r="I21" s="195">
        <f>I22</f>
        <v>0</v>
      </c>
      <c r="J21" s="195"/>
      <c r="K21" s="197"/>
      <c r="L21" s="197"/>
      <c r="M21" s="197"/>
      <c r="N21" s="198"/>
      <c r="O21" s="197"/>
      <c r="P21" s="197"/>
      <c r="Q21" s="197"/>
      <c r="R21" s="197"/>
      <c r="S21" s="198"/>
      <c r="T21" s="199"/>
    </row>
    <row r="22" spans="1:20" s="133" customFormat="1" ht="25.5">
      <c r="A22" s="200">
        <f>+A20+1</f>
        <v>6</v>
      </c>
      <c r="B22" s="210" t="s">
        <v>269</v>
      </c>
      <c r="C22" s="117">
        <v>50000</v>
      </c>
      <c r="D22" s="211" t="s">
        <v>91</v>
      </c>
      <c r="E22" s="46" t="s">
        <v>458</v>
      </c>
      <c r="F22" s="117">
        <v>50000</v>
      </c>
      <c r="G22" s="117"/>
      <c r="H22" s="117">
        <v>50000</v>
      </c>
      <c r="I22" s="218"/>
      <c r="J22" s="218"/>
      <c r="K22" s="212"/>
      <c r="L22" s="213" t="s">
        <v>47</v>
      </c>
      <c r="M22" s="213"/>
      <c r="N22" s="214"/>
      <c r="O22" s="215" t="s">
        <v>64</v>
      </c>
      <c r="P22" s="202"/>
      <c r="Q22" s="216" t="s">
        <v>47</v>
      </c>
      <c r="R22" s="216"/>
      <c r="S22" s="216"/>
      <c r="T22" s="217"/>
    </row>
    <row r="23" spans="1:20" s="130" customFormat="1" ht="51">
      <c r="A23" s="184" t="s">
        <v>53</v>
      </c>
      <c r="B23" s="185" t="s">
        <v>340</v>
      </c>
      <c r="C23" s="186">
        <f>C24+C26+C28+C41</f>
        <v>20864.100000000002</v>
      </c>
      <c r="D23" s="186"/>
      <c r="E23" s="186"/>
      <c r="F23" s="186">
        <f>F24+F26+F28+F41</f>
        <v>0</v>
      </c>
      <c r="G23" s="186">
        <f>G24+G26+G28+G41</f>
        <v>0</v>
      </c>
      <c r="H23" s="186">
        <f>H24+H26+H28+H41</f>
        <v>0</v>
      </c>
      <c r="I23" s="186">
        <f>I24+I26+I28+I41</f>
        <v>19518.6</v>
      </c>
      <c r="J23" s="186">
        <f>J24+J26+J28+J41</f>
        <v>1900</v>
      </c>
      <c r="K23" s="187"/>
      <c r="L23" s="187"/>
      <c r="M23" s="187"/>
      <c r="N23" s="187"/>
      <c r="O23" s="187"/>
      <c r="P23" s="187"/>
      <c r="Q23" s="188"/>
      <c r="R23" s="188"/>
      <c r="S23" s="188"/>
      <c r="T23" s="188"/>
    </row>
    <row r="24" spans="1:20" s="129" customFormat="1" ht="12.75">
      <c r="A24" s="193" t="s">
        <v>227</v>
      </c>
      <c r="B24" s="194" t="s">
        <v>370</v>
      </c>
      <c r="C24" s="195">
        <f>SUM(C25:C25)</f>
        <v>1900</v>
      </c>
      <c r="D24" s="196"/>
      <c r="E24" s="195"/>
      <c r="F24" s="195">
        <f>SUM(F25:F25)</f>
        <v>0</v>
      </c>
      <c r="G24" s="195">
        <f>SUM(G25:G25)</f>
        <v>0</v>
      </c>
      <c r="H24" s="195">
        <f>SUM(H25:H25)</f>
        <v>0</v>
      </c>
      <c r="I24" s="195">
        <f>SUM(I25:I25)</f>
        <v>0</v>
      </c>
      <c r="J24" s="195">
        <f>SUM(J25:J25)</f>
        <v>1900</v>
      </c>
      <c r="K24" s="197"/>
      <c r="L24" s="197"/>
      <c r="M24" s="197"/>
      <c r="N24" s="198"/>
      <c r="O24" s="197"/>
      <c r="P24" s="197"/>
      <c r="Q24" s="197"/>
      <c r="R24" s="197"/>
      <c r="S24" s="198"/>
      <c r="T24" s="199"/>
    </row>
    <row r="25" spans="1:20" s="225" customFormat="1" ht="25.5">
      <c r="A25" s="220">
        <f>A22+1</f>
        <v>7</v>
      </c>
      <c r="B25" s="74" t="s">
        <v>351</v>
      </c>
      <c r="C25" s="25">
        <v>1900</v>
      </c>
      <c r="D25" s="221" t="s">
        <v>352</v>
      </c>
      <c r="E25" s="46" t="s">
        <v>460</v>
      </c>
      <c r="F25" s="222"/>
      <c r="G25" s="222"/>
      <c r="H25" s="222"/>
      <c r="I25" s="222"/>
      <c r="J25" s="222">
        <v>1900</v>
      </c>
      <c r="K25" s="221"/>
      <c r="L25" s="223" t="s">
        <v>47</v>
      </c>
      <c r="M25" s="223"/>
      <c r="N25" s="224"/>
      <c r="O25" s="223"/>
      <c r="P25" s="223"/>
      <c r="Q25" s="223"/>
      <c r="R25" s="223"/>
      <c r="S25" s="223" t="s">
        <v>47</v>
      </c>
      <c r="T25" s="223"/>
    </row>
    <row r="26" spans="1:20" s="131" customFormat="1" ht="12.75">
      <c r="A26" s="193" t="s">
        <v>228</v>
      </c>
      <c r="B26" s="226" t="s">
        <v>219</v>
      </c>
      <c r="C26" s="227">
        <f>SUM(C27:C27)</f>
        <v>479.8</v>
      </c>
      <c r="D26" s="228"/>
      <c r="E26" s="219"/>
      <c r="F26" s="195">
        <f>SUM(F27:F27)</f>
        <v>0</v>
      </c>
      <c r="G26" s="195">
        <f>SUM(G27:G27)</f>
        <v>0</v>
      </c>
      <c r="H26" s="195">
        <f>SUM(H27:H27)</f>
        <v>0</v>
      </c>
      <c r="I26" s="195">
        <f>SUM(I27:I27)</f>
        <v>479.8</v>
      </c>
      <c r="J26" s="195">
        <f>SUM(J27:J27)</f>
        <v>0</v>
      </c>
      <c r="K26" s="197"/>
      <c r="L26" s="197"/>
      <c r="M26" s="197"/>
      <c r="N26" s="198"/>
      <c r="O26" s="197"/>
      <c r="P26" s="197"/>
      <c r="Q26" s="197"/>
      <c r="R26" s="197"/>
      <c r="S26" s="198"/>
      <c r="T26" s="199"/>
    </row>
    <row r="27" spans="1:20" s="225" customFormat="1" ht="51">
      <c r="A27" s="229">
        <f>+A25+1</f>
        <v>8</v>
      </c>
      <c r="B27" s="230" t="s">
        <v>345</v>
      </c>
      <c r="C27" s="25">
        <v>479.8</v>
      </c>
      <c r="D27" s="221" t="s">
        <v>91</v>
      </c>
      <c r="E27" s="46" t="s">
        <v>458</v>
      </c>
      <c r="F27" s="222"/>
      <c r="G27" s="222"/>
      <c r="H27" s="222"/>
      <c r="I27" s="231">
        <v>479.8</v>
      </c>
      <c r="J27" s="222"/>
      <c r="K27" s="232" t="s">
        <v>47</v>
      </c>
      <c r="L27" s="232"/>
      <c r="M27" s="232"/>
      <c r="N27" s="233"/>
      <c r="O27" s="234" t="s">
        <v>346</v>
      </c>
      <c r="P27" s="232" t="s">
        <v>469</v>
      </c>
      <c r="Q27" s="232"/>
      <c r="R27" s="232"/>
      <c r="S27" s="232" t="s">
        <v>47</v>
      </c>
      <c r="T27" s="223"/>
    </row>
    <row r="28" spans="1:20" s="131" customFormat="1" ht="12.75">
      <c r="A28" s="193" t="s">
        <v>229</v>
      </c>
      <c r="B28" s="226" t="s">
        <v>139</v>
      </c>
      <c r="C28" s="227">
        <f>SUM(C29:C40)</f>
        <v>15932.300000000001</v>
      </c>
      <c r="D28" s="228"/>
      <c r="E28" s="219"/>
      <c r="F28" s="195">
        <f>SUM(F29:F40)</f>
        <v>0</v>
      </c>
      <c r="G28" s="195">
        <f>SUM(G29:G40)</f>
        <v>0</v>
      </c>
      <c r="H28" s="195">
        <f>SUM(H29:H40)</f>
        <v>0</v>
      </c>
      <c r="I28" s="195">
        <f>SUM(I29:I40)</f>
        <v>16486.8</v>
      </c>
      <c r="J28" s="195"/>
      <c r="K28" s="197"/>
      <c r="L28" s="197"/>
      <c r="M28" s="197"/>
      <c r="N28" s="198"/>
      <c r="O28" s="197"/>
      <c r="P28" s="197"/>
      <c r="Q28" s="197"/>
      <c r="R28" s="197"/>
      <c r="S28" s="198"/>
      <c r="T28" s="199"/>
    </row>
    <row r="29" spans="1:20" s="225" customFormat="1" ht="25.5">
      <c r="A29" s="220">
        <f>A27+1</f>
        <v>9</v>
      </c>
      <c r="B29" s="235" t="s">
        <v>347</v>
      </c>
      <c r="C29" s="25">
        <v>300.1</v>
      </c>
      <c r="D29" s="221" t="s">
        <v>91</v>
      </c>
      <c r="E29" s="46" t="s">
        <v>458</v>
      </c>
      <c r="F29" s="236"/>
      <c r="G29" s="236"/>
      <c r="H29" s="236"/>
      <c r="I29" s="236">
        <v>300.1</v>
      </c>
      <c r="J29" s="236"/>
      <c r="K29" s="45" t="s">
        <v>47</v>
      </c>
      <c r="L29" s="223"/>
      <c r="M29" s="223"/>
      <c r="N29" s="224"/>
      <c r="O29" s="223"/>
      <c r="P29" s="223"/>
      <c r="Q29" s="223"/>
      <c r="R29" s="223"/>
      <c r="S29" s="223" t="s">
        <v>47</v>
      </c>
      <c r="T29" s="223"/>
    </row>
    <row r="30" spans="1:20" s="225" customFormat="1" ht="25.5">
      <c r="A30" s="220">
        <f>A29+1</f>
        <v>10</v>
      </c>
      <c r="B30" s="74" t="s">
        <v>348</v>
      </c>
      <c r="C30" s="25">
        <v>1075</v>
      </c>
      <c r="D30" s="221" t="s">
        <v>91</v>
      </c>
      <c r="E30" s="46" t="s">
        <v>458</v>
      </c>
      <c r="F30" s="236"/>
      <c r="G30" s="236"/>
      <c r="H30" s="236"/>
      <c r="I30" s="236">
        <v>1075</v>
      </c>
      <c r="J30" s="236"/>
      <c r="K30" s="45" t="s">
        <v>47</v>
      </c>
      <c r="L30" s="223"/>
      <c r="M30" s="223"/>
      <c r="N30" s="224"/>
      <c r="O30" s="223"/>
      <c r="P30" s="223"/>
      <c r="Q30" s="223"/>
      <c r="R30" s="223"/>
      <c r="S30" s="223" t="s">
        <v>47</v>
      </c>
      <c r="T30" s="223"/>
    </row>
    <row r="31" spans="1:20" s="136" customFormat="1" ht="25.5">
      <c r="A31" s="220">
        <f aca="true" t="shared" si="0" ref="A31:A40">A30+1</f>
        <v>11</v>
      </c>
      <c r="B31" s="230" t="s">
        <v>349</v>
      </c>
      <c r="C31" s="25">
        <v>26.3</v>
      </c>
      <c r="D31" s="221" t="s">
        <v>91</v>
      </c>
      <c r="E31" s="46" t="s">
        <v>458</v>
      </c>
      <c r="F31" s="236"/>
      <c r="G31" s="236"/>
      <c r="H31" s="236"/>
      <c r="I31" s="236">
        <v>26.3</v>
      </c>
      <c r="J31" s="236"/>
      <c r="K31" s="45" t="s">
        <v>47</v>
      </c>
      <c r="L31" s="232"/>
      <c r="M31" s="232"/>
      <c r="N31" s="233"/>
      <c r="O31" s="232"/>
      <c r="P31" s="232"/>
      <c r="Q31" s="232"/>
      <c r="R31" s="232"/>
      <c r="S31" s="232" t="s">
        <v>47</v>
      </c>
      <c r="T31" s="223"/>
    </row>
    <row r="32" spans="1:20" s="225" customFormat="1" ht="25.5">
      <c r="A32" s="220">
        <f t="shared" si="0"/>
        <v>12</v>
      </c>
      <c r="B32" s="74" t="s">
        <v>350</v>
      </c>
      <c r="C32" s="25">
        <v>550</v>
      </c>
      <c r="D32" s="221" t="s">
        <v>91</v>
      </c>
      <c r="E32" s="46" t="s">
        <v>458</v>
      </c>
      <c r="F32" s="236"/>
      <c r="G32" s="236"/>
      <c r="H32" s="236"/>
      <c r="I32" s="236">
        <v>550</v>
      </c>
      <c r="J32" s="236"/>
      <c r="K32" s="45" t="s">
        <v>47</v>
      </c>
      <c r="L32" s="223"/>
      <c r="M32" s="223"/>
      <c r="N32" s="224"/>
      <c r="O32" s="223"/>
      <c r="P32" s="223"/>
      <c r="Q32" s="223"/>
      <c r="R32" s="223"/>
      <c r="S32" s="223" t="s">
        <v>47</v>
      </c>
      <c r="T32" s="223"/>
    </row>
    <row r="33" spans="1:20" s="225" customFormat="1" ht="25.5">
      <c r="A33" s="220">
        <f t="shared" si="0"/>
        <v>13</v>
      </c>
      <c r="B33" s="237" t="s">
        <v>353</v>
      </c>
      <c r="C33" s="25">
        <v>290</v>
      </c>
      <c r="D33" s="238" t="s">
        <v>354</v>
      </c>
      <c r="E33" s="46" t="s">
        <v>461</v>
      </c>
      <c r="F33" s="236"/>
      <c r="G33" s="236"/>
      <c r="H33" s="236"/>
      <c r="I33" s="236">
        <v>290</v>
      </c>
      <c r="J33" s="236"/>
      <c r="K33" s="238" t="s">
        <v>47</v>
      </c>
      <c r="L33" s="223"/>
      <c r="M33" s="223"/>
      <c r="N33" s="224"/>
      <c r="O33" s="223"/>
      <c r="P33" s="223"/>
      <c r="Q33" s="223"/>
      <c r="R33" s="223"/>
      <c r="S33" s="223" t="s">
        <v>47</v>
      </c>
      <c r="T33" s="223"/>
    </row>
    <row r="34" spans="1:20" s="225" customFormat="1" ht="33" customHeight="1">
      <c r="A34" s="220">
        <f t="shared" si="0"/>
        <v>14</v>
      </c>
      <c r="B34" s="237" t="s">
        <v>355</v>
      </c>
      <c r="C34" s="25">
        <v>1818</v>
      </c>
      <c r="D34" s="238" t="s">
        <v>354</v>
      </c>
      <c r="E34" s="46" t="s">
        <v>461</v>
      </c>
      <c r="F34" s="236"/>
      <c r="G34" s="236"/>
      <c r="H34" s="236"/>
      <c r="I34" s="236">
        <v>1818</v>
      </c>
      <c r="J34" s="236"/>
      <c r="K34" s="238" t="s">
        <v>47</v>
      </c>
      <c r="L34" s="223"/>
      <c r="M34" s="223"/>
      <c r="N34" s="224"/>
      <c r="O34" s="223"/>
      <c r="P34" s="223"/>
      <c r="Q34" s="223"/>
      <c r="R34" s="223"/>
      <c r="S34" s="223" t="s">
        <v>47</v>
      </c>
      <c r="T34" s="223"/>
    </row>
    <row r="35" spans="1:20" s="225" customFormat="1" ht="25.5">
      <c r="A35" s="220">
        <f t="shared" si="0"/>
        <v>15</v>
      </c>
      <c r="B35" s="237" t="s">
        <v>356</v>
      </c>
      <c r="C35" s="25">
        <v>500</v>
      </c>
      <c r="D35" s="238" t="s">
        <v>357</v>
      </c>
      <c r="E35" s="46" t="s">
        <v>462</v>
      </c>
      <c r="F35" s="236"/>
      <c r="G35" s="236"/>
      <c r="H35" s="236"/>
      <c r="I35" s="236">
        <v>500</v>
      </c>
      <c r="J35" s="236"/>
      <c r="K35" s="238" t="s">
        <v>47</v>
      </c>
      <c r="L35" s="223"/>
      <c r="M35" s="223"/>
      <c r="N35" s="224"/>
      <c r="O35" s="223"/>
      <c r="P35" s="223"/>
      <c r="Q35" s="223"/>
      <c r="R35" s="223"/>
      <c r="S35" s="223" t="s">
        <v>47</v>
      </c>
      <c r="T35" s="223"/>
    </row>
    <row r="36" spans="1:20" s="225" customFormat="1" ht="89.25">
      <c r="A36" s="220">
        <f t="shared" si="0"/>
        <v>16</v>
      </c>
      <c r="B36" s="239" t="s">
        <v>358</v>
      </c>
      <c r="C36" s="25">
        <v>945.5</v>
      </c>
      <c r="D36" s="238" t="s">
        <v>357</v>
      </c>
      <c r="E36" s="46" t="s">
        <v>462</v>
      </c>
      <c r="F36" s="222"/>
      <c r="G36" s="222"/>
      <c r="H36" s="222"/>
      <c r="I36" s="222">
        <v>945.5</v>
      </c>
      <c r="J36" s="222"/>
      <c r="K36" s="240" t="s">
        <v>47</v>
      </c>
      <c r="L36" s="223"/>
      <c r="M36" s="223"/>
      <c r="N36" s="224"/>
      <c r="O36" s="223"/>
      <c r="P36" s="223"/>
      <c r="Q36" s="223"/>
      <c r="R36" s="223"/>
      <c r="S36" s="223" t="s">
        <v>47</v>
      </c>
      <c r="T36" s="223"/>
    </row>
    <row r="37" spans="1:20" s="225" customFormat="1" ht="89.25">
      <c r="A37" s="229">
        <f t="shared" si="0"/>
        <v>17</v>
      </c>
      <c r="B37" s="239" t="s">
        <v>359</v>
      </c>
      <c r="C37" s="25">
        <v>1157.1</v>
      </c>
      <c r="D37" s="238" t="s">
        <v>357</v>
      </c>
      <c r="E37" s="46" t="s">
        <v>462</v>
      </c>
      <c r="F37" s="222"/>
      <c r="G37" s="222"/>
      <c r="H37" s="222"/>
      <c r="I37" s="222">
        <v>1157.1</v>
      </c>
      <c r="J37" s="222"/>
      <c r="K37" s="240" t="s">
        <v>47</v>
      </c>
      <c r="L37" s="223"/>
      <c r="M37" s="223"/>
      <c r="N37" s="224"/>
      <c r="O37" s="223"/>
      <c r="P37" s="33" t="s">
        <v>373</v>
      </c>
      <c r="Q37" s="223"/>
      <c r="R37" s="223"/>
      <c r="S37" s="223" t="s">
        <v>47</v>
      </c>
      <c r="T37" s="223"/>
    </row>
    <row r="38" spans="1:20" s="225" customFormat="1" ht="51">
      <c r="A38" s="229">
        <f t="shared" si="0"/>
        <v>18</v>
      </c>
      <c r="B38" s="239" t="s">
        <v>360</v>
      </c>
      <c r="C38" s="25">
        <v>352.6</v>
      </c>
      <c r="D38" s="238" t="s">
        <v>48</v>
      </c>
      <c r="E38" s="46" t="s">
        <v>51</v>
      </c>
      <c r="F38" s="222"/>
      <c r="G38" s="222"/>
      <c r="H38" s="222"/>
      <c r="I38" s="222">
        <v>352.6</v>
      </c>
      <c r="J38" s="222"/>
      <c r="K38" s="240" t="s">
        <v>47</v>
      </c>
      <c r="L38" s="223"/>
      <c r="M38" s="223"/>
      <c r="N38" s="224"/>
      <c r="O38" s="223"/>
      <c r="P38" s="33" t="s">
        <v>374</v>
      </c>
      <c r="Q38" s="223" t="s">
        <v>47</v>
      </c>
      <c r="R38" s="223"/>
      <c r="S38" s="223"/>
      <c r="T38" s="223"/>
    </row>
    <row r="39" spans="1:20" s="225" customFormat="1" ht="25.5">
      <c r="A39" s="229">
        <f t="shared" si="0"/>
        <v>19</v>
      </c>
      <c r="B39" s="239" t="s">
        <v>463</v>
      </c>
      <c r="C39" s="25">
        <v>7945.5</v>
      </c>
      <c r="D39" s="238" t="s">
        <v>361</v>
      </c>
      <c r="E39" s="46" t="s">
        <v>51</v>
      </c>
      <c r="F39" s="222"/>
      <c r="G39" s="222"/>
      <c r="H39" s="222"/>
      <c r="I39" s="222">
        <v>8500</v>
      </c>
      <c r="J39" s="222"/>
      <c r="K39" s="240" t="s">
        <v>47</v>
      </c>
      <c r="L39" s="223"/>
      <c r="M39" s="223"/>
      <c r="N39" s="224"/>
      <c r="O39" s="223"/>
      <c r="P39" s="223"/>
      <c r="Q39" s="223" t="s">
        <v>47</v>
      </c>
      <c r="R39" s="223"/>
      <c r="S39" s="223"/>
      <c r="T39" s="223"/>
    </row>
    <row r="40" spans="1:20" s="225" customFormat="1" ht="51">
      <c r="A40" s="229">
        <f t="shared" si="0"/>
        <v>20</v>
      </c>
      <c r="B40" s="239" t="s">
        <v>364</v>
      </c>
      <c r="C40" s="25">
        <v>972.2</v>
      </c>
      <c r="D40" s="238" t="s">
        <v>361</v>
      </c>
      <c r="E40" s="46" t="s">
        <v>464</v>
      </c>
      <c r="F40" s="222"/>
      <c r="G40" s="222"/>
      <c r="H40" s="222"/>
      <c r="I40" s="222">
        <v>972.2</v>
      </c>
      <c r="J40" s="222"/>
      <c r="K40" s="240" t="s">
        <v>47</v>
      </c>
      <c r="L40" s="223"/>
      <c r="M40" s="223"/>
      <c r="N40" s="224"/>
      <c r="O40" s="223"/>
      <c r="P40" s="223" t="s">
        <v>365</v>
      </c>
      <c r="Q40" s="223"/>
      <c r="R40" s="223"/>
      <c r="S40" s="223" t="s">
        <v>47</v>
      </c>
      <c r="T40" s="223"/>
    </row>
    <row r="41" spans="1:20" s="131" customFormat="1" ht="12.75">
      <c r="A41" s="193" t="s">
        <v>230</v>
      </c>
      <c r="B41" s="226" t="s">
        <v>224</v>
      </c>
      <c r="C41" s="227">
        <f>SUM(C42:C42)</f>
        <v>2552</v>
      </c>
      <c r="D41" s="228"/>
      <c r="E41" s="227"/>
      <c r="F41" s="195">
        <f>SUM(F42:F42)</f>
        <v>0</v>
      </c>
      <c r="G41" s="195">
        <f>SUM(G42:G42)</f>
        <v>0</v>
      </c>
      <c r="H41" s="195">
        <f>SUM(H42:H42)</f>
        <v>0</v>
      </c>
      <c r="I41" s="195">
        <f>SUM(I42:I42)</f>
        <v>2552</v>
      </c>
      <c r="J41" s="195">
        <f>SUM(J42:J42)</f>
        <v>0</v>
      </c>
      <c r="K41" s="197"/>
      <c r="L41" s="197"/>
      <c r="M41" s="197"/>
      <c r="N41" s="198"/>
      <c r="O41" s="197"/>
      <c r="P41" s="197"/>
      <c r="Q41" s="197"/>
      <c r="R41" s="197"/>
      <c r="S41" s="198"/>
      <c r="T41" s="199"/>
    </row>
    <row r="42" spans="1:20" s="225" customFormat="1" ht="51">
      <c r="A42" s="229">
        <f>A40+1</f>
        <v>21</v>
      </c>
      <c r="B42" s="239" t="s">
        <v>362</v>
      </c>
      <c r="C42" s="25">
        <v>2552</v>
      </c>
      <c r="D42" s="238" t="s">
        <v>277</v>
      </c>
      <c r="E42" s="221" t="s">
        <v>368</v>
      </c>
      <c r="F42" s="222"/>
      <c r="G42" s="222"/>
      <c r="H42" s="222"/>
      <c r="I42" s="222">
        <v>2552</v>
      </c>
      <c r="J42" s="222"/>
      <c r="K42" s="240" t="s">
        <v>47</v>
      </c>
      <c r="L42" s="223"/>
      <c r="M42" s="223"/>
      <c r="N42" s="224">
        <v>1300</v>
      </c>
      <c r="O42" s="223" t="s">
        <v>363</v>
      </c>
      <c r="P42" s="223"/>
      <c r="Q42" s="223"/>
      <c r="R42" s="223"/>
      <c r="S42" s="223" t="s">
        <v>47</v>
      </c>
      <c r="T42" s="223"/>
    </row>
    <row r="43" spans="1:20" s="130" customFormat="1" ht="25.5">
      <c r="A43" s="184" t="s">
        <v>238</v>
      </c>
      <c r="B43" s="185" t="s">
        <v>457</v>
      </c>
      <c r="C43" s="186">
        <f>C44</f>
        <v>55000</v>
      </c>
      <c r="D43" s="186"/>
      <c r="E43" s="186"/>
      <c r="F43" s="186">
        <f>F44</f>
        <v>55000</v>
      </c>
      <c r="G43" s="186">
        <f>G44</f>
        <v>55000</v>
      </c>
      <c r="H43" s="186">
        <f>H44</f>
        <v>0</v>
      </c>
      <c r="I43" s="186">
        <f>I44</f>
        <v>0</v>
      </c>
      <c r="J43" s="186">
        <f>J44</f>
        <v>0</v>
      </c>
      <c r="K43" s="187"/>
      <c r="L43" s="187"/>
      <c r="M43" s="187"/>
      <c r="N43" s="187"/>
      <c r="O43" s="187"/>
      <c r="P43" s="187"/>
      <c r="Q43" s="188"/>
      <c r="R43" s="188"/>
      <c r="S43" s="188"/>
      <c r="T43" s="188"/>
    </row>
    <row r="44" spans="1:20" s="129" customFormat="1" ht="12.75">
      <c r="A44" s="193" t="s">
        <v>227</v>
      </c>
      <c r="B44" s="194" t="s">
        <v>26</v>
      </c>
      <c r="C44" s="195">
        <f>SUM(C45:C45)</f>
        <v>55000</v>
      </c>
      <c r="D44" s="196"/>
      <c r="E44" s="195"/>
      <c r="F44" s="195">
        <f>SUM(F45:F45)</f>
        <v>55000</v>
      </c>
      <c r="G44" s="195">
        <f>SUM(G45:G45)</f>
        <v>55000</v>
      </c>
      <c r="H44" s="195">
        <f>SUM(H45:H45)</f>
        <v>0</v>
      </c>
      <c r="I44" s="195">
        <f>SUM(I45:I45)</f>
        <v>0</v>
      </c>
      <c r="J44" s="195">
        <f>SUM(J45:J45)</f>
        <v>0</v>
      </c>
      <c r="K44" s="197"/>
      <c r="L44" s="197"/>
      <c r="M44" s="197"/>
      <c r="N44" s="198"/>
      <c r="O44" s="197"/>
      <c r="P44" s="197"/>
      <c r="Q44" s="197"/>
      <c r="R44" s="197"/>
      <c r="S44" s="198"/>
      <c r="T44" s="199"/>
    </row>
    <row r="45" spans="1:20" s="134" customFormat="1" ht="25.5">
      <c r="A45" s="200">
        <v>1</v>
      </c>
      <c r="B45" s="210" t="s">
        <v>87</v>
      </c>
      <c r="C45" s="117">
        <v>55000</v>
      </c>
      <c r="D45" s="211" t="s">
        <v>89</v>
      </c>
      <c r="E45" s="46" t="s">
        <v>51</v>
      </c>
      <c r="F45" s="117">
        <v>55000</v>
      </c>
      <c r="G45" s="117">
        <v>55000</v>
      </c>
      <c r="H45" s="117"/>
      <c r="I45" s="218"/>
      <c r="J45" s="218"/>
      <c r="K45" s="212"/>
      <c r="L45" s="213"/>
      <c r="M45" s="213" t="s">
        <v>47</v>
      </c>
      <c r="N45" s="214"/>
      <c r="O45" s="215" t="s">
        <v>64</v>
      </c>
      <c r="P45" s="202"/>
      <c r="Q45" s="216" t="s">
        <v>47</v>
      </c>
      <c r="R45" s="216"/>
      <c r="S45" s="216"/>
      <c r="T45" s="206"/>
    </row>
    <row r="46" spans="1:20" s="132" customFormat="1" ht="12.75">
      <c r="A46" s="241"/>
      <c r="B46" s="242"/>
      <c r="C46" s="243"/>
      <c r="D46" s="244"/>
      <c r="E46" s="245"/>
      <c r="F46" s="246"/>
      <c r="G46" s="246"/>
      <c r="H46" s="246"/>
      <c r="I46" s="246"/>
      <c r="J46" s="246"/>
      <c r="K46" s="244"/>
      <c r="L46" s="244"/>
      <c r="M46" s="244"/>
      <c r="N46" s="247"/>
      <c r="O46" s="244"/>
      <c r="P46" s="244"/>
      <c r="Q46" s="244"/>
      <c r="R46" s="244"/>
      <c r="S46" s="247"/>
      <c r="T46" s="248"/>
    </row>
  </sheetData>
  <sheetProtection/>
  <autoFilter ref="A8:AD45"/>
  <mergeCells count="27">
    <mergeCell ref="L6:L8"/>
    <mergeCell ref="B5:B8"/>
    <mergeCell ref="C5:C8"/>
    <mergeCell ref="A5:A8"/>
    <mergeCell ref="M6:M8"/>
    <mergeCell ref="N6:N8"/>
    <mergeCell ref="K6:K8"/>
    <mergeCell ref="A1:T1"/>
    <mergeCell ref="A2:T2"/>
    <mergeCell ref="A3:T3"/>
    <mergeCell ref="D5:D8"/>
    <mergeCell ref="E5:E8"/>
    <mergeCell ref="F5:J5"/>
    <mergeCell ref="K5:M5"/>
    <mergeCell ref="N5:O5"/>
    <mergeCell ref="F7:F8"/>
    <mergeCell ref="P5:P8"/>
    <mergeCell ref="Q5:R5"/>
    <mergeCell ref="S5:S8"/>
    <mergeCell ref="T5:T8"/>
    <mergeCell ref="F6:H6"/>
    <mergeCell ref="I6:I8"/>
    <mergeCell ref="J6:J8"/>
    <mergeCell ref="Q6:Q8"/>
    <mergeCell ref="R6:R8"/>
    <mergeCell ref="G7:H7"/>
    <mergeCell ref="O6:O8"/>
  </mergeCells>
  <printOptions horizontalCentered="1"/>
  <pageMargins left="0.5" right="0.5" top="0.5" bottom="0.25" header="0.31496062992126" footer="0.31496062992126"/>
  <pageSetup blackAndWhite="1" fitToHeight="3" fitToWidth="1" horizontalDpi="600" verticalDpi="600" orientation="landscape" paperSize="8" scale="77" r:id="rId1"/>
</worksheet>
</file>

<file path=xl/worksheets/sheet4.xml><?xml version="1.0" encoding="utf-8"?>
<worksheet xmlns="http://schemas.openxmlformats.org/spreadsheetml/2006/main" xmlns:r="http://schemas.openxmlformats.org/officeDocument/2006/relationships">
  <sheetPr>
    <pageSetUpPr fitToPage="1"/>
  </sheetPr>
  <dimension ref="A1:Y29"/>
  <sheetViews>
    <sheetView zoomScale="70" zoomScaleNormal="70" zoomScalePageLayoutView="70" workbookViewId="0" topLeftCell="A1">
      <selection activeCell="V14" sqref="V14"/>
    </sheetView>
  </sheetViews>
  <sheetFormatPr defaultColWidth="9.140625" defaultRowHeight="15" outlineLevelRow="1" outlineLevelCol="1"/>
  <cols>
    <col min="1" max="1" width="6.8515625" style="93" customWidth="1"/>
    <col min="2" max="2" width="45.7109375" style="3" customWidth="1"/>
    <col min="3" max="3" width="8.140625" style="3" hidden="1" customWidth="1" outlineLevel="1"/>
    <col min="4" max="4" width="9.140625" style="3" customWidth="1" collapsed="1"/>
    <col min="5" max="5" width="18.28125" style="3" customWidth="1"/>
    <col min="6" max="6" width="13.7109375" style="3" customWidth="1"/>
    <col min="7" max="7" width="21.421875" style="94" customWidth="1" collapsed="1"/>
    <col min="8" max="8" width="12.28125" style="3" hidden="1" customWidth="1" outlineLevel="1" collapsed="1"/>
    <col min="9" max="9" width="12.421875" style="3" hidden="1" customWidth="1" outlineLevel="1"/>
    <col min="10" max="12" width="11.140625" style="3" hidden="1" customWidth="1" outlineLevel="1"/>
    <col min="13" max="13" width="6.7109375" style="94" hidden="1" customWidth="1" outlineLevel="1"/>
    <col min="14" max="15" width="6.7109375" style="3" hidden="1" customWidth="1" outlineLevel="1"/>
    <col min="16" max="16" width="10.140625" style="3" hidden="1" customWidth="1" outlineLevel="1"/>
    <col min="17" max="17" width="16.8515625" style="3" customWidth="1" collapsed="1"/>
    <col min="18" max="18" width="34.28125" style="94" hidden="1" customWidth="1" outlineLevel="1"/>
    <col min="19" max="19" width="8.8515625" style="3" customWidth="1" collapsed="1"/>
    <col min="20" max="20" width="11.140625" style="3" customWidth="1"/>
    <col min="21" max="21" width="9.28125" style="3" customWidth="1"/>
    <col min="22" max="22" width="22.7109375" style="3" customWidth="1"/>
    <col min="23" max="23" width="15.8515625" style="3" hidden="1" customWidth="1" outlineLevel="1"/>
    <col min="24" max="24" width="13.00390625" style="3" hidden="1" customWidth="1" outlineLevel="1"/>
    <col min="25" max="25" width="9.140625" style="3" customWidth="1" collapsed="1"/>
    <col min="26" max="16384" width="9.140625" style="3" customWidth="1"/>
  </cols>
  <sheetData>
    <row r="1" spans="1:22" s="1" customFormat="1" ht="20.25" customHeight="1">
      <c r="A1" s="288" t="s">
        <v>298</v>
      </c>
      <c r="B1" s="288"/>
      <c r="C1" s="288"/>
      <c r="D1" s="288"/>
      <c r="E1" s="288"/>
      <c r="F1" s="288"/>
      <c r="G1" s="288"/>
      <c r="H1" s="288"/>
      <c r="I1" s="288"/>
      <c r="J1" s="288"/>
      <c r="K1" s="288"/>
      <c r="L1" s="288"/>
      <c r="M1" s="288"/>
      <c r="N1" s="288"/>
      <c r="O1" s="288"/>
      <c r="P1" s="288"/>
      <c r="Q1" s="288"/>
      <c r="R1" s="288"/>
      <c r="S1" s="288"/>
      <c r="T1" s="288"/>
      <c r="U1" s="288"/>
      <c r="V1" s="288"/>
    </row>
    <row r="2" spans="1:22" s="1" customFormat="1" ht="20.25" customHeight="1">
      <c r="A2" s="288"/>
      <c r="B2" s="288"/>
      <c r="C2" s="288"/>
      <c r="D2" s="288"/>
      <c r="E2" s="288"/>
      <c r="F2" s="288"/>
      <c r="G2" s="288"/>
      <c r="H2" s="288"/>
      <c r="I2" s="288"/>
      <c r="J2" s="288"/>
      <c r="K2" s="288"/>
      <c r="L2" s="288"/>
      <c r="M2" s="288"/>
      <c r="N2" s="288"/>
      <c r="O2" s="288"/>
      <c r="P2" s="288"/>
      <c r="Q2" s="288"/>
      <c r="R2" s="288"/>
      <c r="S2" s="288"/>
      <c r="T2" s="288"/>
      <c r="U2" s="288"/>
      <c r="V2" s="288"/>
    </row>
    <row r="3" spans="1:22" ht="12.75">
      <c r="A3" s="2"/>
      <c r="B3" s="2"/>
      <c r="C3" s="2"/>
      <c r="D3" s="2"/>
      <c r="E3" s="2"/>
      <c r="F3" s="2"/>
      <c r="G3" s="2"/>
      <c r="H3" s="2"/>
      <c r="I3" s="2"/>
      <c r="J3" s="2"/>
      <c r="K3" s="2"/>
      <c r="L3" s="2"/>
      <c r="M3" s="2"/>
      <c r="N3" s="2"/>
      <c r="O3" s="2"/>
      <c r="P3" s="2"/>
      <c r="Q3" s="2"/>
      <c r="R3" s="2"/>
      <c r="S3" s="2"/>
      <c r="T3" s="2"/>
      <c r="U3" s="2"/>
      <c r="V3" s="2"/>
    </row>
    <row r="4" spans="1:24" s="4" customFormat="1" ht="30" customHeight="1">
      <c r="A4" s="290" t="s">
        <v>300</v>
      </c>
      <c r="B4" s="278" t="s">
        <v>2</v>
      </c>
      <c r="C4" s="278" t="s">
        <v>3</v>
      </c>
      <c r="D4" s="293" t="s">
        <v>287</v>
      </c>
      <c r="E4" s="338" t="s">
        <v>4</v>
      </c>
      <c r="F4" s="271"/>
      <c r="G4" s="259" t="s">
        <v>5</v>
      </c>
      <c r="H4" s="296" t="s">
        <v>288</v>
      </c>
      <c r="I4" s="297"/>
      <c r="J4" s="297"/>
      <c r="K4" s="297"/>
      <c r="L4" s="298"/>
      <c r="M4" s="283" t="s">
        <v>6</v>
      </c>
      <c r="N4" s="284"/>
      <c r="O4" s="285"/>
      <c r="P4" s="105"/>
      <c r="Q4" s="256" t="s">
        <v>299</v>
      </c>
      <c r="R4" s="268" t="s">
        <v>8</v>
      </c>
      <c r="S4" s="281" t="s">
        <v>9</v>
      </c>
      <c r="T4" s="282"/>
      <c r="U4" s="259" t="s">
        <v>10</v>
      </c>
      <c r="V4" s="278" t="s">
        <v>11</v>
      </c>
      <c r="W4" s="249" t="s">
        <v>294</v>
      </c>
      <c r="X4" s="249" t="s">
        <v>295</v>
      </c>
    </row>
    <row r="5" spans="1:24" s="4" customFormat="1" ht="12.75">
      <c r="A5" s="291"/>
      <c r="B5" s="279"/>
      <c r="C5" s="279"/>
      <c r="D5" s="294"/>
      <c r="E5" s="339"/>
      <c r="F5" s="273"/>
      <c r="G5" s="260"/>
      <c r="H5" s="266" t="s">
        <v>12</v>
      </c>
      <c r="I5" s="287"/>
      <c r="J5" s="267"/>
      <c r="K5" s="264" t="s">
        <v>13</v>
      </c>
      <c r="L5" s="264" t="s">
        <v>14</v>
      </c>
      <c r="M5" s="252" t="s">
        <v>15</v>
      </c>
      <c r="N5" s="252" t="s">
        <v>16</v>
      </c>
      <c r="O5" s="252" t="s">
        <v>17</v>
      </c>
      <c r="P5" s="106"/>
      <c r="Q5" s="340"/>
      <c r="R5" s="286"/>
      <c r="S5" s="259" t="s">
        <v>18</v>
      </c>
      <c r="T5" s="259" t="s">
        <v>19</v>
      </c>
      <c r="U5" s="260"/>
      <c r="V5" s="279"/>
      <c r="W5" s="250"/>
      <c r="X5" s="250"/>
    </row>
    <row r="6" spans="1:24" s="4" customFormat="1" ht="21" customHeight="1">
      <c r="A6" s="291"/>
      <c r="B6" s="279"/>
      <c r="C6" s="279"/>
      <c r="D6" s="294"/>
      <c r="E6" s="262" t="s">
        <v>20</v>
      </c>
      <c r="F6" s="262" t="s">
        <v>21</v>
      </c>
      <c r="G6" s="260"/>
      <c r="H6" s="264" t="s">
        <v>22</v>
      </c>
      <c r="I6" s="266" t="s">
        <v>23</v>
      </c>
      <c r="J6" s="267"/>
      <c r="K6" s="274"/>
      <c r="L6" s="274"/>
      <c r="M6" s="253"/>
      <c r="N6" s="253"/>
      <c r="O6" s="253"/>
      <c r="P6" s="107" t="s">
        <v>24</v>
      </c>
      <c r="Q6" s="340"/>
      <c r="R6" s="286"/>
      <c r="S6" s="260"/>
      <c r="T6" s="260"/>
      <c r="U6" s="260"/>
      <c r="V6" s="279"/>
      <c r="W6" s="250"/>
      <c r="X6" s="250"/>
    </row>
    <row r="7" spans="1:24" s="4" customFormat="1" ht="25.5">
      <c r="A7" s="292"/>
      <c r="B7" s="280"/>
      <c r="C7" s="280"/>
      <c r="D7" s="295"/>
      <c r="E7" s="263"/>
      <c r="F7" s="263"/>
      <c r="G7" s="261"/>
      <c r="H7" s="265"/>
      <c r="I7" s="104" t="s">
        <v>25</v>
      </c>
      <c r="J7" s="104" t="s">
        <v>26</v>
      </c>
      <c r="K7" s="265"/>
      <c r="L7" s="265"/>
      <c r="M7" s="254"/>
      <c r="N7" s="254"/>
      <c r="O7" s="254"/>
      <c r="P7" s="108"/>
      <c r="Q7" s="258"/>
      <c r="R7" s="269"/>
      <c r="S7" s="261"/>
      <c r="T7" s="261"/>
      <c r="U7" s="261"/>
      <c r="V7" s="280"/>
      <c r="W7" s="251"/>
      <c r="X7" s="251"/>
    </row>
    <row r="8" spans="1:24" s="4" customFormat="1" ht="12.75" hidden="1" outlineLevel="1">
      <c r="A8" s="5" t="s">
        <v>27</v>
      </c>
      <c r="B8" s="6" t="s">
        <v>28</v>
      </c>
      <c r="C8" s="6" t="s">
        <v>29</v>
      </c>
      <c r="D8" s="7" t="s">
        <v>30</v>
      </c>
      <c r="E8" s="7" t="s">
        <v>247</v>
      </c>
      <c r="F8" s="7" t="s">
        <v>248</v>
      </c>
      <c r="G8" s="7" t="s">
        <v>249</v>
      </c>
      <c r="H8" s="7" t="s">
        <v>31</v>
      </c>
      <c r="I8" s="7" t="s">
        <v>32</v>
      </c>
      <c r="J8" s="7" t="s">
        <v>33</v>
      </c>
      <c r="K8" s="7" t="s">
        <v>34</v>
      </c>
      <c r="L8" s="7" t="s">
        <v>35</v>
      </c>
      <c r="M8" s="8" t="s">
        <v>36</v>
      </c>
      <c r="N8" s="8" t="s">
        <v>37</v>
      </c>
      <c r="O8" s="8" t="s">
        <v>38</v>
      </c>
      <c r="P8" s="8" t="s">
        <v>39</v>
      </c>
      <c r="Q8" s="9" t="s">
        <v>40</v>
      </c>
      <c r="R8" s="10" t="s">
        <v>41</v>
      </c>
      <c r="S8" s="11" t="s">
        <v>42</v>
      </c>
      <c r="T8" s="11" t="s">
        <v>43</v>
      </c>
      <c r="U8" s="11" t="s">
        <v>44</v>
      </c>
      <c r="V8" s="6" t="s">
        <v>45</v>
      </c>
      <c r="W8" s="6"/>
      <c r="X8" s="6"/>
    </row>
    <row r="9" spans="1:24" s="16" customFormat="1" ht="25.5" collapsed="1">
      <c r="A9" s="17" t="s">
        <v>29</v>
      </c>
      <c r="B9" s="18" t="s">
        <v>301</v>
      </c>
      <c r="C9" s="19"/>
      <c r="D9" s="20"/>
      <c r="E9" s="20"/>
      <c r="F9" s="20"/>
      <c r="G9" s="20"/>
      <c r="H9" s="20">
        <v>1935594.6</v>
      </c>
      <c r="I9" s="20">
        <v>1218676.3</v>
      </c>
      <c r="J9" s="20">
        <v>616565.5</v>
      </c>
      <c r="K9" s="20">
        <v>159145.8</v>
      </c>
      <c r="L9" s="20">
        <v>0</v>
      </c>
      <c r="M9" s="19"/>
      <c r="N9" s="19"/>
      <c r="O9" s="19"/>
      <c r="P9" s="19"/>
      <c r="Q9" s="19"/>
      <c r="R9" s="19"/>
      <c r="S9" s="19"/>
      <c r="T9" s="19"/>
      <c r="U9" s="19"/>
      <c r="V9" s="19"/>
      <c r="W9" s="19"/>
      <c r="X9" s="19"/>
    </row>
    <row r="10" spans="1:24" s="21" customFormat="1" ht="12.75">
      <c r="A10" s="22">
        <v>38</v>
      </c>
      <c r="B10" s="109" t="s">
        <v>284</v>
      </c>
      <c r="C10" s="48" t="s">
        <v>149</v>
      </c>
      <c r="D10" s="25">
        <v>2000</v>
      </c>
      <c r="E10" s="50" t="s">
        <v>281</v>
      </c>
      <c r="F10" s="51" t="s">
        <v>78</v>
      </c>
      <c r="G10" s="27" t="s">
        <v>282</v>
      </c>
      <c r="H10" s="27">
        <v>2000</v>
      </c>
      <c r="I10" s="27"/>
      <c r="J10" s="27">
        <v>2000</v>
      </c>
      <c r="K10" s="27"/>
      <c r="L10" s="27"/>
      <c r="M10" s="52" t="s">
        <v>47</v>
      </c>
      <c r="N10" s="52"/>
      <c r="O10" s="52"/>
      <c r="P10" s="53"/>
      <c r="Q10" s="33" t="s">
        <v>283</v>
      </c>
      <c r="R10" s="29"/>
      <c r="S10" s="52" t="s">
        <v>47</v>
      </c>
      <c r="T10" s="54"/>
      <c r="U10" s="52"/>
      <c r="V10" s="35"/>
      <c r="W10" s="35" t="s">
        <v>296</v>
      </c>
      <c r="X10" s="35" t="s">
        <v>90</v>
      </c>
    </row>
    <row r="11" spans="1:25" ht="12.75">
      <c r="A11" s="22">
        <v>51</v>
      </c>
      <c r="B11" s="109" t="s">
        <v>286</v>
      </c>
      <c r="C11" s="39" t="s">
        <v>175</v>
      </c>
      <c r="D11" s="76">
        <v>30200</v>
      </c>
      <c r="E11" s="77" t="s">
        <v>281</v>
      </c>
      <c r="F11" s="77" t="s">
        <v>78</v>
      </c>
      <c r="G11" s="26" t="s">
        <v>282</v>
      </c>
      <c r="H11" s="78">
        <v>29000</v>
      </c>
      <c r="I11" s="78">
        <v>2000</v>
      </c>
      <c r="J11" s="78">
        <v>27000</v>
      </c>
      <c r="K11" s="78">
        <v>1200</v>
      </c>
      <c r="L11" s="26"/>
      <c r="M11" s="39" t="s">
        <v>47</v>
      </c>
      <c r="N11" s="39"/>
      <c r="O11" s="39"/>
      <c r="P11" s="39"/>
      <c r="Q11" s="39" t="s">
        <v>283</v>
      </c>
      <c r="R11" s="55"/>
      <c r="S11" s="39" t="s">
        <v>47</v>
      </c>
      <c r="T11" s="39"/>
      <c r="U11" s="39"/>
      <c r="V11" s="39"/>
      <c r="W11" s="39" t="s">
        <v>296</v>
      </c>
      <c r="X11" s="39" t="s">
        <v>90</v>
      </c>
      <c r="Y11" s="21"/>
    </row>
    <row r="12" spans="1:25" s="16" customFormat="1" ht="12.75">
      <c r="A12" s="22">
        <v>40</v>
      </c>
      <c r="B12" s="23" t="s">
        <v>272</v>
      </c>
      <c r="C12" s="24" t="s">
        <v>50</v>
      </c>
      <c r="D12" s="25">
        <v>1712</v>
      </c>
      <c r="E12" s="26" t="s">
        <v>88</v>
      </c>
      <c r="F12" s="26" t="s">
        <v>49</v>
      </c>
      <c r="G12" s="27" t="s">
        <v>51</v>
      </c>
      <c r="H12" s="25">
        <v>856</v>
      </c>
      <c r="I12" s="25">
        <v>856</v>
      </c>
      <c r="J12" s="25"/>
      <c r="K12" s="28">
        <v>856</v>
      </c>
      <c r="L12" s="28"/>
      <c r="M12" s="29"/>
      <c r="N12" s="30" t="s">
        <v>47</v>
      </c>
      <c r="O12" s="30"/>
      <c r="P12" s="31"/>
      <c r="Q12" s="32" t="s">
        <v>64</v>
      </c>
      <c r="R12" s="33"/>
      <c r="S12" s="34"/>
      <c r="T12" s="34"/>
      <c r="U12" s="34" t="s">
        <v>47</v>
      </c>
      <c r="V12" s="35" t="s">
        <v>270</v>
      </c>
      <c r="W12" s="35" t="s">
        <v>296</v>
      </c>
      <c r="X12" s="35" t="s">
        <v>90</v>
      </c>
      <c r="Y12" s="3"/>
    </row>
    <row r="13" spans="1:25" s="21" customFormat="1" ht="12.75">
      <c r="A13" s="22">
        <v>41</v>
      </c>
      <c r="B13" s="23" t="s">
        <v>86</v>
      </c>
      <c r="C13" s="24" t="s">
        <v>50</v>
      </c>
      <c r="D13" s="25">
        <v>1519.5</v>
      </c>
      <c r="E13" s="26" t="s">
        <v>89</v>
      </c>
      <c r="F13" s="26" t="s">
        <v>49</v>
      </c>
      <c r="G13" s="27" t="s">
        <v>51</v>
      </c>
      <c r="H13" s="25">
        <v>1519.5</v>
      </c>
      <c r="I13" s="25">
        <v>1519.5</v>
      </c>
      <c r="J13" s="25">
        <v>1519.5</v>
      </c>
      <c r="K13" s="28"/>
      <c r="L13" s="28"/>
      <c r="M13" s="29"/>
      <c r="N13" s="30" t="s">
        <v>47</v>
      </c>
      <c r="O13" s="30"/>
      <c r="P13" s="31"/>
      <c r="Q13" s="32" t="s">
        <v>64</v>
      </c>
      <c r="R13" s="33"/>
      <c r="S13" s="34"/>
      <c r="T13" s="34"/>
      <c r="U13" s="34" t="s">
        <v>47</v>
      </c>
      <c r="V13" s="35" t="s">
        <v>270</v>
      </c>
      <c r="W13" s="35" t="s">
        <v>296</v>
      </c>
      <c r="X13" s="35" t="s">
        <v>90</v>
      </c>
      <c r="Y13" s="3"/>
    </row>
    <row r="14" spans="1:25" s="21" customFormat="1" ht="12.75">
      <c r="A14" s="22">
        <v>52</v>
      </c>
      <c r="B14" s="23" t="s">
        <v>269</v>
      </c>
      <c r="C14" s="24" t="s">
        <v>101</v>
      </c>
      <c r="D14" s="25">
        <v>50000</v>
      </c>
      <c r="E14" s="26" t="s">
        <v>91</v>
      </c>
      <c r="F14" s="26" t="s">
        <v>49</v>
      </c>
      <c r="G14" s="27" t="s">
        <v>51</v>
      </c>
      <c r="H14" s="25">
        <v>50000</v>
      </c>
      <c r="I14" s="25"/>
      <c r="J14" s="25">
        <v>50000</v>
      </c>
      <c r="K14" s="28"/>
      <c r="L14" s="28"/>
      <c r="M14" s="29"/>
      <c r="N14" s="30" t="s">
        <v>47</v>
      </c>
      <c r="O14" s="30"/>
      <c r="P14" s="31"/>
      <c r="Q14" s="32" t="s">
        <v>64</v>
      </c>
      <c r="R14" s="33"/>
      <c r="S14" s="34"/>
      <c r="T14" s="34"/>
      <c r="U14" s="34" t="s">
        <v>47</v>
      </c>
      <c r="V14" s="35" t="s">
        <v>270</v>
      </c>
      <c r="W14" s="35" t="s">
        <v>296</v>
      </c>
      <c r="X14" s="35" t="s">
        <v>90</v>
      </c>
      <c r="Y14" s="3"/>
    </row>
    <row r="15" spans="1:24" s="21" customFormat="1" ht="12.75">
      <c r="A15" s="22">
        <v>56</v>
      </c>
      <c r="B15" s="49" t="s">
        <v>80</v>
      </c>
      <c r="C15" s="48" t="s">
        <v>81</v>
      </c>
      <c r="D15" s="25">
        <v>1000</v>
      </c>
      <c r="E15" s="50" t="s">
        <v>82</v>
      </c>
      <c r="F15" s="51" t="s">
        <v>83</v>
      </c>
      <c r="G15" s="27" t="s">
        <v>85</v>
      </c>
      <c r="H15" s="27">
        <v>1000</v>
      </c>
      <c r="I15" s="27"/>
      <c r="J15" s="27">
        <v>1000</v>
      </c>
      <c r="K15" s="27"/>
      <c r="L15" s="27"/>
      <c r="M15" s="52" t="s">
        <v>47</v>
      </c>
      <c r="N15" s="52"/>
      <c r="O15" s="52"/>
      <c r="P15" s="53"/>
      <c r="Q15" s="33" t="s">
        <v>64</v>
      </c>
      <c r="R15" s="29"/>
      <c r="S15" s="52"/>
      <c r="T15" s="54"/>
      <c r="U15" s="52" t="s">
        <v>47</v>
      </c>
      <c r="V15" s="35" t="s">
        <v>270</v>
      </c>
      <c r="W15" s="35" t="s">
        <v>296</v>
      </c>
      <c r="X15" s="35" t="s">
        <v>90</v>
      </c>
    </row>
    <row r="16" spans="1:24" s="21" customFormat="1" ht="12.75">
      <c r="A16" s="22">
        <v>8</v>
      </c>
      <c r="B16" s="49" t="s">
        <v>177</v>
      </c>
      <c r="C16" s="39" t="s">
        <v>148</v>
      </c>
      <c r="D16" s="37">
        <v>2933</v>
      </c>
      <c r="E16" s="38" t="s">
        <v>188</v>
      </c>
      <c r="F16" s="26" t="s">
        <v>182</v>
      </c>
      <c r="G16" s="39" t="s">
        <v>189</v>
      </c>
      <c r="H16" s="37">
        <v>1400</v>
      </c>
      <c r="I16" s="37"/>
      <c r="J16" s="37">
        <v>1400</v>
      </c>
      <c r="K16" s="37">
        <v>1533</v>
      </c>
      <c r="L16" s="37"/>
      <c r="M16" s="39" t="s">
        <v>47</v>
      </c>
      <c r="N16" s="39"/>
      <c r="O16" s="39"/>
      <c r="P16" s="39">
        <v>11000</v>
      </c>
      <c r="Q16" s="41" t="s">
        <v>190</v>
      </c>
      <c r="R16" s="55"/>
      <c r="S16" s="39" t="s">
        <v>47</v>
      </c>
      <c r="T16" s="39"/>
      <c r="U16" s="39"/>
      <c r="V16" s="39"/>
      <c r="W16" s="39" t="s">
        <v>296</v>
      </c>
      <c r="X16" s="39" t="s">
        <v>69</v>
      </c>
    </row>
    <row r="17" spans="1:25" s="21" customFormat="1" ht="12.75">
      <c r="A17" s="22">
        <v>9</v>
      </c>
      <c r="B17" s="56" t="s">
        <v>178</v>
      </c>
      <c r="C17" s="39" t="s">
        <v>148</v>
      </c>
      <c r="D17" s="37">
        <v>1170</v>
      </c>
      <c r="E17" s="38" t="s">
        <v>191</v>
      </c>
      <c r="F17" s="26" t="s">
        <v>182</v>
      </c>
      <c r="G17" s="39" t="s">
        <v>189</v>
      </c>
      <c r="H17" s="37">
        <v>0</v>
      </c>
      <c r="I17" s="57"/>
      <c r="J17" s="57"/>
      <c r="K17" s="57">
        <v>1170</v>
      </c>
      <c r="L17" s="57"/>
      <c r="M17" s="39" t="s">
        <v>47</v>
      </c>
      <c r="N17" s="39"/>
      <c r="O17" s="39"/>
      <c r="P17" s="39">
        <v>10100</v>
      </c>
      <c r="Q17" s="41" t="s">
        <v>190</v>
      </c>
      <c r="R17" s="55"/>
      <c r="S17" s="39" t="s">
        <v>47</v>
      </c>
      <c r="T17" s="39"/>
      <c r="U17" s="39"/>
      <c r="V17" s="39"/>
      <c r="W17" s="39" t="s">
        <v>296</v>
      </c>
      <c r="X17" s="39" t="s">
        <v>69</v>
      </c>
      <c r="Y17" s="3"/>
    </row>
    <row r="18" spans="1:24" s="16" customFormat="1" ht="21" customHeight="1">
      <c r="A18" s="22">
        <v>10</v>
      </c>
      <c r="B18" s="58" t="s">
        <v>179</v>
      </c>
      <c r="C18" s="39" t="s">
        <v>148</v>
      </c>
      <c r="D18" s="37">
        <v>53160</v>
      </c>
      <c r="E18" s="38" t="s">
        <v>183</v>
      </c>
      <c r="F18" s="26" t="s">
        <v>182</v>
      </c>
      <c r="G18" s="39" t="s">
        <v>189</v>
      </c>
      <c r="H18" s="37">
        <v>31800</v>
      </c>
      <c r="I18" s="59"/>
      <c r="J18" s="59">
        <v>31800</v>
      </c>
      <c r="K18" s="59">
        <v>21360</v>
      </c>
      <c r="L18" s="59"/>
      <c r="M18" s="41" t="s">
        <v>47</v>
      </c>
      <c r="N18" s="41"/>
      <c r="O18" s="41"/>
      <c r="P18" s="41">
        <v>295000</v>
      </c>
      <c r="Q18" s="60" t="s">
        <v>190</v>
      </c>
      <c r="R18" s="55"/>
      <c r="S18" s="41" t="s">
        <v>47</v>
      </c>
      <c r="T18" s="41"/>
      <c r="U18" s="41"/>
      <c r="V18" s="61"/>
      <c r="W18" s="61" t="s">
        <v>296</v>
      </c>
      <c r="X18" s="61" t="s">
        <v>69</v>
      </c>
    </row>
    <row r="19" spans="1:24" s="21" customFormat="1" ht="12.75">
      <c r="A19" s="22">
        <v>11</v>
      </c>
      <c r="B19" s="58" t="s">
        <v>180</v>
      </c>
      <c r="C19" s="39" t="s">
        <v>148</v>
      </c>
      <c r="D19" s="37">
        <v>2100</v>
      </c>
      <c r="E19" s="38" t="s">
        <v>183</v>
      </c>
      <c r="F19" s="26" t="s">
        <v>182</v>
      </c>
      <c r="G19" s="39" t="s">
        <v>189</v>
      </c>
      <c r="H19" s="37">
        <v>1000</v>
      </c>
      <c r="I19" s="59"/>
      <c r="J19" s="59">
        <v>1000</v>
      </c>
      <c r="K19" s="59">
        <v>1100</v>
      </c>
      <c r="L19" s="59"/>
      <c r="M19" s="41" t="s">
        <v>47</v>
      </c>
      <c r="N19" s="41"/>
      <c r="O19" s="41"/>
      <c r="P19" s="41">
        <v>55000</v>
      </c>
      <c r="Q19" s="60" t="s">
        <v>190</v>
      </c>
      <c r="R19" s="55"/>
      <c r="S19" s="41" t="s">
        <v>47</v>
      </c>
      <c r="T19" s="41"/>
      <c r="U19" s="41"/>
      <c r="V19" s="61"/>
      <c r="W19" s="61" t="s">
        <v>296</v>
      </c>
      <c r="X19" s="61" t="s">
        <v>69</v>
      </c>
    </row>
    <row r="20" spans="1:24" s="21" customFormat="1" ht="12.75">
      <c r="A20" s="22">
        <v>55</v>
      </c>
      <c r="B20" s="49" t="s">
        <v>176</v>
      </c>
      <c r="C20" s="44" t="s">
        <v>81</v>
      </c>
      <c r="D20" s="37">
        <v>1685.5</v>
      </c>
      <c r="E20" s="41" t="s">
        <v>187</v>
      </c>
      <c r="F20" s="45" t="s">
        <v>182</v>
      </c>
      <c r="G20" s="41" t="s">
        <v>51</v>
      </c>
      <c r="H20" s="37">
        <v>1426.3</v>
      </c>
      <c r="I20" s="37"/>
      <c r="J20" s="37">
        <v>1426.3</v>
      </c>
      <c r="K20" s="37">
        <v>259.2</v>
      </c>
      <c r="L20" s="37"/>
      <c r="M20" s="41" t="s">
        <v>47</v>
      </c>
      <c r="N20" s="41"/>
      <c r="O20" s="41"/>
      <c r="P20" s="39"/>
      <c r="Q20" s="39" t="s">
        <v>64</v>
      </c>
      <c r="R20" s="41"/>
      <c r="S20" s="39"/>
      <c r="T20" s="41"/>
      <c r="U20" s="41" t="s">
        <v>47</v>
      </c>
      <c r="V20" s="35" t="s">
        <v>270</v>
      </c>
      <c r="W20" s="35" t="s">
        <v>296</v>
      </c>
      <c r="X20" s="35" t="s">
        <v>90</v>
      </c>
    </row>
    <row r="21" spans="1:25" ht="12.75">
      <c r="A21" s="22">
        <v>54</v>
      </c>
      <c r="B21" s="49" t="s">
        <v>158</v>
      </c>
      <c r="C21" s="48" t="s">
        <v>159</v>
      </c>
      <c r="D21" s="25">
        <v>6200</v>
      </c>
      <c r="E21" s="50" t="s">
        <v>160</v>
      </c>
      <c r="F21" s="51" t="s">
        <v>173</v>
      </c>
      <c r="G21" s="51" t="s">
        <v>161</v>
      </c>
      <c r="H21" s="27">
        <v>6200</v>
      </c>
      <c r="I21" s="27">
        <v>3700</v>
      </c>
      <c r="J21" s="27">
        <v>2500</v>
      </c>
      <c r="K21" s="27">
        <v>0</v>
      </c>
      <c r="L21" s="27"/>
      <c r="M21" s="27" t="s">
        <v>47</v>
      </c>
      <c r="N21" s="52"/>
      <c r="O21" s="52"/>
      <c r="P21" s="52"/>
      <c r="Q21" s="54" t="s">
        <v>90</v>
      </c>
      <c r="R21" s="33"/>
      <c r="S21" s="29"/>
      <c r="T21" s="52"/>
      <c r="U21" s="54" t="s">
        <v>47</v>
      </c>
      <c r="V21" s="35" t="s">
        <v>270</v>
      </c>
      <c r="W21" s="35" t="s">
        <v>296</v>
      </c>
      <c r="X21" s="35" t="s">
        <v>90</v>
      </c>
      <c r="Y21" s="21"/>
    </row>
    <row r="22" spans="1:25" ht="12.75">
      <c r="A22" s="22">
        <v>66</v>
      </c>
      <c r="B22" s="49" t="s">
        <v>169</v>
      </c>
      <c r="C22" s="48" t="s">
        <v>144</v>
      </c>
      <c r="D22" s="25">
        <v>3000</v>
      </c>
      <c r="E22" s="50" t="s">
        <v>170</v>
      </c>
      <c r="F22" s="51" t="s">
        <v>173</v>
      </c>
      <c r="G22" s="51" t="s">
        <v>151</v>
      </c>
      <c r="H22" s="27">
        <v>3000</v>
      </c>
      <c r="I22" s="27">
        <v>0</v>
      </c>
      <c r="J22" s="27">
        <v>3000</v>
      </c>
      <c r="K22" s="27">
        <v>0</v>
      </c>
      <c r="L22" s="27"/>
      <c r="M22" s="27" t="s">
        <v>47</v>
      </c>
      <c r="N22" s="52"/>
      <c r="O22" s="52"/>
      <c r="P22" s="52"/>
      <c r="Q22" s="54" t="s">
        <v>171</v>
      </c>
      <c r="R22" s="33"/>
      <c r="S22" s="29"/>
      <c r="T22" s="52"/>
      <c r="U22" s="54" t="s">
        <v>47</v>
      </c>
      <c r="V22" s="35" t="s">
        <v>270</v>
      </c>
      <c r="W22" s="35" t="s">
        <v>296</v>
      </c>
      <c r="X22" s="35" t="s">
        <v>90</v>
      </c>
      <c r="Y22" s="21"/>
    </row>
    <row r="23" spans="1:25" ht="25.5">
      <c r="A23" s="22">
        <v>67</v>
      </c>
      <c r="B23" s="49" t="s">
        <v>172</v>
      </c>
      <c r="C23" s="48" t="s">
        <v>144</v>
      </c>
      <c r="D23" s="25">
        <v>2378</v>
      </c>
      <c r="E23" s="50" t="s">
        <v>170</v>
      </c>
      <c r="F23" s="51" t="s">
        <v>173</v>
      </c>
      <c r="G23" s="51" t="s">
        <v>151</v>
      </c>
      <c r="H23" s="27">
        <v>2378</v>
      </c>
      <c r="I23" s="27">
        <v>0</v>
      </c>
      <c r="J23" s="27">
        <v>2378</v>
      </c>
      <c r="K23" s="27">
        <v>0</v>
      </c>
      <c r="L23" s="27"/>
      <c r="M23" s="27" t="s">
        <v>47</v>
      </c>
      <c r="N23" s="52"/>
      <c r="O23" s="52"/>
      <c r="P23" s="52"/>
      <c r="Q23" s="54" t="s">
        <v>171</v>
      </c>
      <c r="R23" s="33"/>
      <c r="S23" s="29"/>
      <c r="T23" s="52"/>
      <c r="U23" s="54" t="s">
        <v>47</v>
      </c>
      <c r="V23" s="35" t="s">
        <v>270</v>
      </c>
      <c r="W23" s="35" t="s">
        <v>296</v>
      </c>
      <c r="X23" s="35" t="s">
        <v>90</v>
      </c>
      <c r="Y23" s="21"/>
    </row>
    <row r="24" spans="1:25" ht="12.75">
      <c r="A24" s="22">
        <v>57</v>
      </c>
      <c r="B24" s="49" t="s">
        <v>162</v>
      </c>
      <c r="C24" s="48" t="s">
        <v>81</v>
      </c>
      <c r="D24" s="25">
        <v>150</v>
      </c>
      <c r="E24" s="50" t="s">
        <v>163</v>
      </c>
      <c r="F24" s="51" t="s">
        <v>173</v>
      </c>
      <c r="G24" s="51" t="s">
        <v>161</v>
      </c>
      <c r="H24" s="27">
        <v>150</v>
      </c>
      <c r="I24" s="27"/>
      <c r="J24" s="27">
        <v>150</v>
      </c>
      <c r="K24" s="27"/>
      <c r="L24" s="27"/>
      <c r="M24" s="27" t="s">
        <v>47</v>
      </c>
      <c r="N24" s="52"/>
      <c r="O24" s="52"/>
      <c r="P24" s="52"/>
      <c r="Q24" s="54" t="s">
        <v>64</v>
      </c>
      <c r="R24" s="33"/>
      <c r="S24" s="29"/>
      <c r="T24" s="52"/>
      <c r="U24" s="54" t="s">
        <v>47</v>
      </c>
      <c r="V24" s="35" t="s">
        <v>270</v>
      </c>
      <c r="W24" s="35" t="s">
        <v>296</v>
      </c>
      <c r="X24" s="35" t="s">
        <v>90</v>
      </c>
      <c r="Y24" s="21"/>
    </row>
    <row r="25" spans="1:24" s="21" customFormat="1" ht="12.75">
      <c r="A25" s="22">
        <v>65</v>
      </c>
      <c r="B25" s="49" t="s">
        <v>168</v>
      </c>
      <c r="C25" s="48" t="s">
        <v>144</v>
      </c>
      <c r="D25" s="25">
        <v>150</v>
      </c>
      <c r="E25" s="50" t="s">
        <v>163</v>
      </c>
      <c r="F25" s="51" t="s">
        <v>173</v>
      </c>
      <c r="G25" s="51" t="s">
        <v>161</v>
      </c>
      <c r="H25" s="27">
        <v>150</v>
      </c>
      <c r="I25" s="27">
        <v>0</v>
      </c>
      <c r="J25" s="27">
        <v>150</v>
      </c>
      <c r="K25" s="27"/>
      <c r="L25" s="27"/>
      <c r="M25" s="27" t="s">
        <v>47</v>
      </c>
      <c r="N25" s="52"/>
      <c r="O25" s="52"/>
      <c r="P25" s="52"/>
      <c r="Q25" s="54" t="s">
        <v>64</v>
      </c>
      <c r="R25" s="33"/>
      <c r="S25" s="29"/>
      <c r="T25" s="52"/>
      <c r="U25" s="54" t="s">
        <v>47</v>
      </c>
      <c r="V25" s="35" t="s">
        <v>270</v>
      </c>
      <c r="W25" s="35" t="s">
        <v>296</v>
      </c>
      <c r="X25" s="35" t="s">
        <v>90</v>
      </c>
    </row>
    <row r="26" spans="1:24" s="21" customFormat="1" ht="12.75">
      <c r="A26" s="22">
        <v>33</v>
      </c>
      <c r="B26" s="49" t="s">
        <v>257</v>
      </c>
      <c r="C26" s="48" t="s">
        <v>148</v>
      </c>
      <c r="D26" s="25">
        <v>3000</v>
      </c>
      <c r="E26" s="50" t="s">
        <v>258</v>
      </c>
      <c r="F26" s="45" t="s">
        <v>138</v>
      </c>
      <c r="G26" s="27" t="s">
        <v>51</v>
      </c>
      <c r="H26" s="27">
        <v>500</v>
      </c>
      <c r="I26" s="27"/>
      <c r="J26" s="27">
        <v>500</v>
      </c>
      <c r="K26" s="27">
        <v>2500</v>
      </c>
      <c r="L26" s="27"/>
      <c r="M26" s="52" t="s">
        <v>47</v>
      </c>
      <c r="N26" s="52"/>
      <c r="O26" s="52"/>
      <c r="P26" s="53"/>
      <c r="Q26" s="33" t="s">
        <v>90</v>
      </c>
      <c r="R26" s="29"/>
      <c r="S26" s="52" t="s">
        <v>47</v>
      </c>
      <c r="T26" s="54"/>
      <c r="U26" s="52"/>
      <c r="V26" s="35"/>
      <c r="W26" s="35" t="s">
        <v>296</v>
      </c>
      <c r="X26" s="35" t="s">
        <v>90</v>
      </c>
    </row>
    <row r="27" spans="1:25" s="21" customFormat="1" ht="25.5">
      <c r="A27" s="22">
        <v>21</v>
      </c>
      <c r="B27" s="56" t="s">
        <v>193</v>
      </c>
      <c r="C27" s="39" t="s">
        <v>181</v>
      </c>
      <c r="D27" s="39">
        <v>50000</v>
      </c>
      <c r="E27" s="39" t="s">
        <v>194</v>
      </c>
      <c r="F27" s="45" t="s">
        <v>138</v>
      </c>
      <c r="G27" s="41" t="s">
        <v>195</v>
      </c>
      <c r="H27" s="39">
        <v>41700</v>
      </c>
      <c r="I27" s="39">
        <v>8000</v>
      </c>
      <c r="J27" s="39">
        <v>30800</v>
      </c>
      <c r="K27" s="39">
        <v>8300</v>
      </c>
      <c r="L27" s="39"/>
      <c r="M27" s="39" t="s">
        <v>47</v>
      </c>
      <c r="N27" s="39"/>
      <c r="O27" s="39"/>
      <c r="P27" s="39"/>
      <c r="Q27" s="39" t="s">
        <v>64</v>
      </c>
      <c r="R27" s="39"/>
      <c r="S27" s="39" t="s">
        <v>47</v>
      </c>
      <c r="T27" s="39"/>
      <c r="U27" s="39"/>
      <c r="V27" s="39"/>
      <c r="W27" s="39" t="s">
        <v>296</v>
      </c>
      <c r="X27" s="39" t="s">
        <v>69</v>
      </c>
      <c r="Y27" s="3"/>
    </row>
    <row r="28" spans="1:24" s="21" customFormat="1" ht="25.5">
      <c r="A28" s="22">
        <v>58</v>
      </c>
      <c r="B28" s="110" t="s">
        <v>127</v>
      </c>
      <c r="C28" s="46" t="s">
        <v>81</v>
      </c>
      <c r="D28" s="25">
        <v>2735</v>
      </c>
      <c r="E28" s="50" t="s">
        <v>124</v>
      </c>
      <c r="F28" s="51" t="s">
        <v>60</v>
      </c>
      <c r="G28" s="27" t="s">
        <v>95</v>
      </c>
      <c r="H28" s="27">
        <v>2735</v>
      </c>
      <c r="I28" s="27"/>
      <c r="J28" s="27">
        <v>2735</v>
      </c>
      <c r="K28" s="27"/>
      <c r="L28" s="27"/>
      <c r="M28" s="52" t="s">
        <v>47</v>
      </c>
      <c r="N28" s="52"/>
      <c r="O28" s="52"/>
      <c r="P28" s="53"/>
      <c r="Q28" s="54" t="s">
        <v>64</v>
      </c>
      <c r="R28" s="29"/>
      <c r="S28" s="52"/>
      <c r="T28" s="54"/>
      <c r="U28" s="52" t="s">
        <v>47</v>
      </c>
      <c r="V28" s="35" t="s">
        <v>270</v>
      </c>
      <c r="W28" s="35" t="s">
        <v>296</v>
      </c>
      <c r="X28" s="35" t="s">
        <v>90</v>
      </c>
    </row>
    <row r="29" spans="1:24" s="21" customFormat="1" ht="25.5">
      <c r="A29" s="22">
        <v>59</v>
      </c>
      <c r="B29" s="62" t="s">
        <v>128</v>
      </c>
      <c r="C29" s="46" t="s">
        <v>81</v>
      </c>
      <c r="D29" s="25">
        <v>1010</v>
      </c>
      <c r="E29" s="70" t="s">
        <v>132</v>
      </c>
      <c r="F29" s="46" t="s">
        <v>60</v>
      </c>
      <c r="G29" s="27" t="s">
        <v>95</v>
      </c>
      <c r="H29" s="71">
        <v>1010</v>
      </c>
      <c r="I29" s="71"/>
      <c r="J29" s="71">
        <v>1010</v>
      </c>
      <c r="K29" s="27"/>
      <c r="L29" s="71"/>
      <c r="M29" s="46" t="s">
        <v>47</v>
      </c>
      <c r="N29" s="46"/>
      <c r="O29" s="46"/>
      <c r="P29" s="65"/>
      <c r="Q29" s="54" t="s">
        <v>64</v>
      </c>
      <c r="R29" s="32"/>
      <c r="S29" s="46"/>
      <c r="T29" s="46"/>
      <c r="U29" s="46" t="s">
        <v>47</v>
      </c>
      <c r="V29" s="35" t="s">
        <v>270</v>
      </c>
      <c r="W29" s="35" t="s">
        <v>296</v>
      </c>
      <c r="X29" s="35" t="s">
        <v>90</v>
      </c>
    </row>
    <row r="31" ht="12.75" collapsed="1"/>
  </sheetData>
  <sheetProtection/>
  <autoFilter ref="A7:V30"/>
  <mergeCells count="29">
    <mergeCell ref="U4:U7"/>
    <mergeCell ref="V4:V7"/>
    <mergeCell ref="W4:W7"/>
    <mergeCell ref="O5:O7"/>
    <mergeCell ref="S5:S7"/>
    <mergeCell ref="T5:T7"/>
    <mergeCell ref="Q4:Q7"/>
    <mergeCell ref="R4:R7"/>
    <mergeCell ref="S4:T4"/>
    <mergeCell ref="E6:E7"/>
    <mergeCell ref="F6:F7"/>
    <mergeCell ref="H6:H7"/>
    <mergeCell ref="I6:J6"/>
    <mergeCell ref="X4:X7"/>
    <mergeCell ref="H5:J5"/>
    <mergeCell ref="K5:K7"/>
    <mergeCell ref="L5:L7"/>
    <mergeCell ref="M5:M7"/>
    <mergeCell ref="N5:N7"/>
    <mergeCell ref="A1:V1"/>
    <mergeCell ref="A2:V2"/>
    <mergeCell ref="A4:A7"/>
    <mergeCell ref="B4:B7"/>
    <mergeCell ref="C4:C7"/>
    <mergeCell ref="D4:D7"/>
    <mergeCell ref="E4:F5"/>
    <mergeCell ref="G4:G7"/>
    <mergeCell ref="H4:L4"/>
    <mergeCell ref="M4:O4"/>
  </mergeCells>
  <printOptions horizontalCentered="1"/>
  <pageMargins left="0.3937007874015748" right="0.3937007874015748" top="0.7874015748031497" bottom="0.7874015748031497" header="0.31496062992125984" footer="0.31496062992125984"/>
  <pageSetup blackAndWhite="1" fitToHeight="12"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Bachdang</dc:creator>
  <cp:keywords/>
  <dc:description/>
  <cp:lastModifiedBy>ptp-hctc2</cp:lastModifiedBy>
  <cp:lastPrinted>2018-08-17T01:44:25Z</cp:lastPrinted>
  <dcterms:created xsi:type="dcterms:W3CDTF">2017-10-16T04:15:34Z</dcterms:created>
  <dcterms:modified xsi:type="dcterms:W3CDTF">2018-09-10T08:53:31Z</dcterms:modified>
  <cp:category/>
  <cp:version/>
  <cp:contentType/>
  <cp:contentStatus/>
</cp:coreProperties>
</file>